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เสาตอม่อ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O64" i="4"/>
  <c r="N64"/>
  <c r="M64"/>
  <c r="L64"/>
  <c r="K64"/>
  <c r="J64"/>
  <c r="I64"/>
  <c r="H64"/>
  <c r="O61"/>
  <c r="N61"/>
  <c r="M61"/>
  <c r="L61"/>
  <c r="K61"/>
  <c r="J61"/>
  <c r="I61"/>
  <c r="H61"/>
  <c r="O58"/>
  <c r="O65" s="1"/>
  <c r="N58"/>
  <c r="N65" s="1"/>
  <c r="M58"/>
  <c r="M65" s="1"/>
  <c r="L58"/>
  <c r="L65" s="1"/>
  <c r="K58"/>
  <c r="K65" s="1"/>
  <c r="J58"/>
  <c r="J65" s="1"/>
  <c r="I58"/>
  <c r="I65" s="1"/>
  <c r="H58"/>
  <c r="H65" s="1"/>
  <c r="O51"/>
  <c r="N51"/>
  <c r="M51"/>
  <c r="L51"/>
  <c r="K51"/>
  <c r="J51"/>
  <c r="I51"/>
  <c r="H51"/>
  <c r="O48"/>
  <c r="N48"/>
  <c r="M48"/>
  <c r="L48"/>
  <c r="K48"/>
  <c r="J48"/>
  <c r="I48"/>
  <c r="H48"/>
  <c r="O45"/>
  <c r="O52" s="1"/>
  <c r="N45"/>
  <c r="N52" s="1"/>
  <c r="M45"/>
  <c r="M52" s="1"/>
  <c r="L45"/>
  <c r="L52" s="1"/>
  <c r="K45"/>
  <c r="K52" s="1"/>
  <c r="J45"/>
  <c r="J52" s="1"/>
  <c r="I45"/>
  <c r="I52" s="1"/>
  <c r="H45"/>
  <c r="H52" s="1"/>
  <c r="P39"/>
  <c r="M37"/>
  <c r="L35"/>
  <c r="L28"/>
  <c r="O31" s="1"/>
  <c r="L17"/>
  <c r="L19" s="1"/>
  <c r="L18" l="1"/>
  <c r="L20"/>
  <c r="H30"/>
</calcChain>
</file>

<file path=xl/sharedStrings.xml><?xml version="1.0" encoding="utf-8"?>
<sst xmlns="http://schemas.openxmlformats.org/spreadsheetml/2006/main" count="147" uniqueCount="73">
  <si>
    <t xml:space="preserve">ตัวอย่างการประมาณราคาเสาตอม่อ คสล </t>
  </si>
  <si>
    <t>net in place</t>
  </si>
  <si>
    <t>หมายเลขเสา</t>
  </si>
  <si>
    <t>=</t>
  </si>
  <si>
    <t>CF01</t>
  </si>
  <si>
    <t>ตำแหน่งคานตามแบบ</t>
  </si>
  <si>
    <t>2A</t>
  </si>
  <si>
    <t>แบบแผ่นที่</t>
  </si>
  <si>
    <t>1/25</t>
  </si>
  <si>
    <t>ความกว้างของ pile cap</t>
  </si>
  <si>
    <t>m</t>
  </si>
  <si>
    <t>ความยาวของ pile cap</t>
  </si>
  <si>
    <t>ความหนาของ pile cap</t>
  </si>
  <si>
    <t>ขนาดเสาตอม่อ</t>
  </si>
  <si>
    <t>กว้าง</t>
  </si>
  <si>
    <t>ลึก</t>
  </si>
  <si>
    <t>ความยาวของเสาวัดจากส่วนบนสุดของ pile cap ไปยังท้องพื้นชั้นถัดไป</t>
  </si>
  <si>
    <t>ปริมาตรคอนกรีตเสาตอม่อ   1:2:4</t>
  </si>
  <si>
    <t>ปริมาตร</t>
  </si>
  <si>
    <t>พื้นที่หน้าตัด x ความยาว</t>
  </si>
  <si>
    <t>ลบ.ม.</t>
  </si>
  <si>
    <t>cement</t>
  </si>
  <si>
    <t>320 กก. ต่อ 1 ลบ.ม.</t>
  </si>
  <si>
    <t>กก.</t>
  </si>
  <si>
    <t>เผื่อเสียหายแล้ว</t>
  </si>
  <si>
    <t>ทราย</t>
  </si>
  <si>
    <t>0.45 ลบ.ม. ต่อคอนกรีต 1 ลบ.ม.</t>
  </si>
  <si>
    <t>หิน</t>
  </si>
  <si>
    <t>0.90 ลบ.ม.ต่อคอนกรีต 1 ลบ.ม.</t>
  </si>
  <si>
    <t>cement 1 ถุง</t>
  </si>
  <si>
    <t xml:space="preserve">หนัก </t>
  </si>
  <si>
    <t>ปูนขาว 1 ถุง</t>
  </si>
  <si>
    <t>ทราย 1 ลบ.ม.</t>
  </si>
  <si>
    <t>ทรายชื้นทั่วๆไป</t>
  </si>
  <si>
    <t>ปริมาตรไม้แบบ</t>
  </si>
  <si>
    <t>พื้นที่ไม้แบบ</t>
  </si>
  <si>
    <t>พื้นที่ที่สัมผัสกับคอนกรีต</t>
  </si>
  <si>
    <t>ตารางเมตร</t>
  </si>
  <si>
    <t>0.25 ลบ.ฟ. ต่อ พื้นที่ไม้แบบ 1 ตารางเมตร เมื่อใช้ไม้แบบ 3 ครั้งก่อนทิ้ง</t>
  </si>
  <si>
    <t>ลบ.ฟ</t>
  </si>
  <si>
    <t>ตะปูตอกแบบ</t>
  </si>
  <si>
    <t>กก. ต่อ ไม้แบบ 1 ตารางเมตร</t>
  </si>
  <si>
    <t>ปริมาณเหล็กปลอก</t>
  </si>
  <si>
    <t>ความยาวเหล็กปลอก</t>
  </si>
  <si>
    <t>เส้นรอบรูปของเสา</t>
  </si>
  <si>
    <t>ระยะห่างเหล็กปลอก</t>
  </si>
  <si>
    <t>ม.</t>
  </si>
  <si>
    <t>จำนวนเหล็กปลอก</t>
  </si>
  <si>
    <t xml:space="preserve"> 1+(ความยาวคาน/spacing)</t>
  </si>
  <si>
    <t>ปลอก</t>
  </si>
  <si>
    <t>ความยาวเหล็กเสริมหลัก</t>
  </si>
  <si>
    <t>ความยาวของเสา + ความหนาของ pile cap</t>
  </si>
  <si>
    <t>ชนิดเหล็ก  RB</t>
  </si>
  <si>
    <t>Ø06</t>
  </si>
  <si>
    <t>Ø09</t>
  </si>
  <si>
    <t>Ø12</t>
  </si>
  <si>
    <t>Ø15</t>
  </si>
  <si>
    <t>Ø19</t>
  </si>
  <si>
    <t>Ø22</t>
  </si>
  <si>
    <t>Ø25</t>
  </si>
  <si>
    <t>Ø28</t>
  </si>
  <si>
    <t>น้ำหนัก กก. ต่อเมตร</t>
  </si>
  <si>
    <t xml:space="preserve">เหล็กบน  </t>
  </si>
  <si>
    <t>ความยาว  ม.</t>
  </si>
  <si>
    <t>จำนวน  ท่อน</t>
  </si>
  <si>
    <t>รวมน้ำหนักทั้งหมด กก.</t>
  </si>
  <si>
    <t xml:space="preserve">เหล็กล่าง  </t>
  </si>
  <si>
    <t>เหล็กปลอก</t>
  </si>
  <si>
    <t>ชนิดเหล็ก  DB</t>
  </si>
  <si>
    <t>Ø10</t>
  </si>
  <si>
    <t>Ø16</t>
  </si>
  <si>
    <t>Ø20</t>
  </si>
  <si>
    <t>Ø32</t>
  </si>
</sst>
</file>

<file path=xl/styles.xml><?xml version="1.0" encoding="utf-8"?>
<styleSheet xmlns="http://schemas.openxmlformats.org/spreadsheetml/2006/main">
  <numFmts count="1">
    <numFmt numFmtId="187" formatCode="0.000"/>
  </numFmts>
  <fonts count="5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187" fontId="2" fillId="2" borderId="4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Border="1" applyAlignment="1">
      <alignment horizontal="center"/>
    </xf>
    <xf numFmtId="187" fontId="2" fillId="0" borderId="0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87" fontId="2" fillId="3" borderId="4" xfId="1" applyNumberFormat="1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187" fontId="2" fillId="2" borderId="1" xfId="1" applyNumberFormat="1" applyFont="1" applyFill="1" applyBorder="1" applyAlignment="1">
      <alignment horizontal="center"/>
    </xf>
    <xf numFmtId="187" fontId="2" fillId="2" borderId="3" xfId="1" applyNumberFormat="1" applyFont="1" applyFill="1" applyBorder="1" applyAlignment="1">
      <alignment horizontal="center"/>
    </xf>
    <xf numFmtId="187" fontId="2" fillId="0" borderId="0" xfId="1" applyNumberFormat="1" applyFont="1" applyBorder="1" applyAlignment="1">
      <alignment horizontal="center"/>
    </xf>
    <xf numFmtId="0" fontId="2" fillId="0" borderId="0" xfId="1" applyFont="1"/>
    <xf numFmtId="0" fontId="4" fillId="0" borderId="4" xfId="1" applyFont="1" applyBorder="1" applyAlignment="1">
      <alignment horizontal="right"/>
    </xf>
    <xf numFmtId="0" fontId="1" fillId="0" borderId="4" xfId="1" applyBorder="1" applyAlignment="1">
      <alignment horizontal="center"/>
    </xf>
    <xf numFmtId="0" fontId="2" fillId="0" borderId="4" xfId="1" applyFont="1" applyBorder="1" applyAlignment="1">
      <alignment horizontal="right"/>
    </xf>
    <xf numFmtId="0" fontId="4" fillId="0" borderId="5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2" fillId="0" borderId="6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0" borderId="8" xfId="1" applyFont="1" applyBorder="1" applyAlignment="1">
      <alignment horizontal="right"/>
    </xf>
    <xf numFmtId="0" fontId="2" fillId="0" borderId="9" xfId="1" applyFont="1" applyBorder="1" applyAlignment="1">
      <alignment horizontal="right"/>
    </xf>
    <xf numFmtId="0" fontId="2" fillId="0" borderId="10" xfId="1" applyFont="1" applyBorder="1" applyAlignment="1">
      <alignment horizontal="right"/>
    </xf>
    <xf numFmtId="0" fontId="2" fillId="0" borderId="11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2" fontId="2" fillId="3" borderId="4" xfId="1" applyNumberFormat="1" applyFont="1" applyFill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4" fillId="0" borderId="8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17" fontId="2" fillId="2" borderId="4" xfId="1" quotePrefix="1" applyNumberFormat="1" applyFont="1" applyFill="1" applyBorder="1" applyAlignment="1">
      <alignment horizontal="center"/>
    </xf>
    <xf numFmtId="187" fontId="2" fillId="3" borderId="1" xfId="1" applyNumberFormat="1" applyFont="1" applyFill="1" applyBorder="1" applyAlignment="1">
      <alignment horizontal="center"/>
    </xf>
    <xf numFmtId="187" fontId="2" fillId="3" borderId="3" xfId="1" applyNumberFormat="1" applyFont="1" applyFill="1" applyBorder="1" applyAlignment="1">
      <alignment horizontal="center"/>
    </xf>
    <xf numFmtId="187" fontId="2" fillId="3" borderId="4" xfId="1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U66"/>
  <sheetViews>
    <sheetView tabSelected="1" workbookViewId="0">
      <selection activeCell="T50" sqref="T50"/>
    </sheetView>
  </sheetViews>
  <sheetFormatPr defaultColWidth="5" defaultRowHeight="12.75"/>
  <cols>
    <col min="1" max="2" width="5" style="1"/>
    <col min="3" max="3" width="3.25" style="1" customWidth="1"/>
    <col min="4" max="19" width="5.5" style="1" customWidth="1"/>
    <col min="20" max="258" width="5" style="1"/>
    <col min="259" max="259" width="3.25" style="1" customWidth="1"/>
    <col min="260" max="275" width="5.5" style="1" customWidth="1"/>
    <col min="276" max="514" width="5" style="1"/>
    <col min="515" max="515" width="3.25" style="1" customWidth="1"/>
    <col min="516" max="531" width="5.5" style="1" customWidth="1"/>
    <col min="532" max="770" width="5" style="1"/>
    <col min="771" max="771" width="3.25" style="1" customWidth="1"/>
    <col min="772" max="787" width="5.5" style="1" customWidth="1"/>
    <col min="788" max="1026" width="5" style="1"/>
    <col min="1027" max="1027" width="3.25" style="1" customWidth="1"/>
    <col min="1028" max="1043" width="5.5" style="1" customWidth="1"/>
    <col min="1044" max="1282" width="5" style="1"/>
    <col min="1283" max="1283" width="3.25" style="1" customWidth="1"/>
    <col min="1284" max="1299" width="5.5" style="1" customWidth="1"/>
    <col min="1300" max="1538" width="5" style="1"/>
    <col min="1539" max="1539" width="3.25" style="1" customWidth="1"/>
    <col min="1540" max="1555" width="5.5" style="1" customWidth="1"/>
    <col min="1556" max="1794" width="5" style="1"/>
    <col min="1795" max="1795" width="3.25" style="1" customWidth="1"/>
    <col min="1796" max="1811" width="5.5" style="1" customWidth="1"/>
    <col min="1812" max="2050" width="5" style="1"/>
    <col min="2051" max="2051" width="3.25" style="1" customWidth="1"/>
    <col min="2052" max="2067" width="5.5" style="1" customWidth="1"/>
    <col min="2068" max="2306" width="5" style="1"/>
    <col min="2307" max="2307" width="3.25" style="1" customWidth="1"/>
    <col min="2308" max="2323" width="5.5" style="1" customWidth="1"/>
    <col min="2324" max="2562" width="5" style="1"/>
    <col min="2563" max="2563" width="3.25" style="1" customWidth="1"/>
    <col min="2564" max="2579" width="5.5" style="1" customWidth="1"/>
    <col min="2580" max="2818" width="5" style="1"/>
    <col min="2819" max="2819" width="3.25" style="1" customWidth="1"/>
    <col min="2820" max="2835" width="5.5" style="1" customWidth="1"/>
    <col min="2836" max="3074" width="5" style="1"/>
    <col min="3075" max="3075" width="3.25" style="1" customWidth="1"/>
    <col min="3076" max="3091" width="5.5" style="1" customWidth="1"/>
    <col min="3092" max="3330" width="5" style="1"/>
    <col min="3331" max="3331" width="3.25" style="1" customWidth="1"/>
    <col min="3332" max="3347" width="5.5" style="1" customWidth="1"/>
    <col min="3348" max="3586" width="5" style="1"/>
    <col min="3587" max="3587" width="3.25" style="1" customWidth="1"/>
    <col min="3588" max="3603" width="5.5" style="1" customWidth="1"/>
    <col min="3604" max="3842" width="5" style="1"/>
    <col min="3843" max="3843" width="3.25" style="1" customWidth="1"/>
    <col min="3844" max="3859" width="5.5" style="1" customWidth="1"/>
    <col min="3860" max="4098" width="5" style="1"/>
    <col min="4099" max="4099" width="3.25" style="1" customWidth="1"/>
    <col min="4100" max="4115" width="5.5" style="1" customWidth="1"/>
    <col min="4116" max="4354" width="5" style="1"/>
    <col min="4355" max="4355" width="3.25" style="1" customWidth="1"/>
    <col min="4356" max="4371" width="5.5" style="1" customWidth="1"/>
    <col min="4372" max="4610" width="5" style="1"/>
    <col min="4611" max="4611" width="3.25" style="1" customWidth="1"/>
    <col min="4612" max="4627" width="5.5" style="1" customWidth="1"/>
    <col min="4628" max="4866" width="5" style="1"/>
    <col min="4867" max="4867" width="3.25" style="1" customWidth="1"/>
    <col min="4868" max="4883" width="5.5" style="1" customWidth="1"/>
    <col min="4884" max="5122" width="5" style="1"/>
    <col min="5123" max="5123" width="3.25" style="1" customWidth="1"/>
    <col min="5124" max="5139" width="5.5" style="1" customWidth="1"/>
    <col min="5140" max="5378" width="5" style="1"/>
    <col min="5379" max="5379" width="3.25" style="1" customWidth="1"/>
    <col min="5380" max="5395" width="5.5" style="1" customWidth="1"/>
    <col min="5396" max="5634" width="5" style="1"/>
    <col min="5635" max="5635" width="3.25" style="1" customWidth="1"/>
    <col min="5636" max="5651" width="5.5" style="1" customWidth="1"/>
    <col min="5652" max="5890" width="5" style="1"/>
    <col min="5891" max="5891" width="3.25" style="1" customWidth="1"/>
    <col min="5892" max="5907" width="5.5" style="1" customWidth="1"/>
    <col min="5908" max="6146" width="5" style="1"/>
    <col min="6147" max="6147" width="3.25" style="1" customWidth="1"/>
    <col min="6148" max="6163" width="5.5" style="1" customWidth="1"/>
    <col min="6164" max="6402" width="5" style="1"/>
    <col min="6403" max="6403" width="3.25" style="1" customWidth="1"/>
    <col min="6404" max="6419" width="5.5" style="1" customWidth="1"/>
    <col min="6420" max="6658" width="5" style="1"/>
    <col min="6659" max="6659" width="3.25" style="1" customWidth="1"/>
    <col min="6660" max="6675" width="5.5" style="1" customWidth="1"/>
    <col min="6676" max="6914" width="5" style="1"/>
    <col min="6915" max="6915" width="3.25" style="1" customWidth="1"/>
    <col min="6916" max="6931" width="5.5" style="1" customWidth="1"/>
    <col min="6932" max="7170" width="5" style="1"/>
    <col min="7171" max="7171" width="3.25" style="1" customWidth="1"/>
    <col min="7172" max="7187" width="5.5" style="1" customWidth="1"/>
    <col min="7188" max="7426" width="5" style="1"/>
    <col min="7427" max="7427" width="3.25" style="1" customWidth="1"/>
    <col min="7428" max="7443" width="5.5" style="1" customWidth="1"/>
    <col min="7444" max="7682" width="5" style="1"/>
    <col min="7683" max="7683" width="3.25" style="1" customWidth="1"/>
    <col min="7684" max="7699" width="5.5" style="1" customWidth="1"/>
    <col min="7700" max="7938" width="5" style="1"/>
    <col min="7939" max="7939" width="3.25" style="1" customWidth="1"/>
    <col min="7940" max="7955" width="5.5" style="1" customWidth="1"/>
    <col min="7956" max="8194" width="5" style="1"/>
    <col min="8195" max="8195" width="3.25" style="1" customWidth="1"/>
    <col min="8196" max="8211" width="5.5" style="1" customWidth="1"/>
    <col min="8212" max="8450" width="5" style="1"/>
    <col min="8451" max="8451" width="3.25" style="1" customWidth="1"/>
    <col min="8452" max="8467" width="5.5" style="1" customWidth="1"/>
    <col min="8468" max="8706" width="5" style="1"/>
    <col min="8707" max="8707" width="3.25" style="1" customWidth="1"/>
    <col min="8708" max="8723" width="5.5" style="1" customWidth="1"/>
    <col min="8724" max="8962" width="5" style="1"/>
    <col min="8963" max="8963" width="3.25" style="1" customWidth="1"/>
    <col min="8964" max="8979" width="5.5" style="1" customWidth="1"/>
    <col min="8980" max="9218" width="5" style="1"/>
    <col min="9219" max="9219" width="3.25" style="1" customWidth="1"/>
    <col min="9220" max="9235" width="5.5" style="1" customWidth="1"/>
    <col min="9236" max="9474" width="5" style="1"/>
    <col min="9475" max="9475" width="3.25" style="1" customWidth="1"/>
    <col min="9476" max="9491" width="5.5" style="1" customWidth="1"/>
    <col min="9492" max="9730" width="5" style="1"/>
    <col min="9731" max="9731" width="3.25" style="1" customWidth="1"/>
    <col min="9732" max="9747" width="5.5" style="1" customWidth="1"/>
    <col min="9748" max="9986" width="5" style="1"/>
    <col min="9987" max="9987" width="3.25" style="1" customWidth="1"/>
    <col min="9988" max="10003" width="5.5" style="1" customWidth="1"/>
    <col min="10004" max="10242" width="5" style="1"/>
    <col min="10243" max="10243" width="3.25" style="1" customWidth="1"/>
    <col min="10244" max="10259" width="5.5" style="1" customWidth="1"/>
    <col min="10260" max="10498" width="5" style="1"/>
    <col min="10499" max="10499" width="3.25" style="1" customWidth="1"/>
    <col min="10500" max="10515" width="5.5" style="1" customWidth="1"/>
    <col min="10516" max="10754" width="5" style="1"/>
    <col min="10755" max="10755" width="3.25" style="1" customWidth="1"/>
    <col min="10756" max="10771" width="5.5" style="1" customWidth="1"/>
    <col min="10772" max="11010" width="5" style="1"/>
    <col min="11011" max="11011" width="3.25" style="1" customWidth="1"/>
    <col min="11012" max="11027" width="5.5" style="1" customWidth="1"/>
    <col min="11028" max="11266" width="5" style="1"/>
    <col min="11267" max="11267" width="3.25" style="1" customWidth="1"/>
    <col min="11268" max="11283" width="5.5" style="1" customWidth="1"/>
    <col min="11284" max="11522" width="5" style="1"/>
    <col min="11523" max="11523" width="3.25" style="1" customWidth="1"/>
    <col min="11524" max="11539" width="5.5" style="1" customWidth="1"/>
    <col min="11540" max="11778" width="5" style="1"/>
    <col min="11779" max="11779" width="3.25" style="1" customWidth="1"/>
    <col min="11780" max="11795" width="5.5" style="1" customWidth="1"/>
    <col min="11796" max="12034" width="5" style="1"/>
    <col min="12035" max="12035" width="3.25" style="1" customWidth="1"/>
    <col min="12036" max="12051" width="5.5" style="1" customWidth="1"/>
    <col min="12052" max="12290" width="5" style="1"/>
    <col min="12291" max="12291" width="3.25" style="1" customWidth="1"/>
    <col min="12292" max="12307" width="5.5" style="1" customWidth="1"/>
    <col min="12308" max="12546" width="5" style="1"/>
    <col min="12547" max="12547" width="3.25" style="1" customWidth="1"/>
    <col min="12548" max="12563" width="5.5" style="1" customWidth="1"/>
    <col min="12564" max="12802" width="5" style="1"/>
    <col min="12803" max="12803" width="3.25" style="1" customWidth="1"/>
    <col min="12804" max="12819" width="5.5" style="1" customWidth="1"/>
    <col min="12820" max="13058" width="5" style="1"/>
    <col min="13059" max="13059" width="3.25" style="1" customWidth="1"/>
    <col min="13060" max="13075" width="5.5" style="1" customWidth="1"/>
    <col min="13076" max="13314" width="5" style="1"/>
    <col min="13315" max="13315" width="3.25" style="1" customWidth="1"/>
    <col min="13316" max="13331" width="5.5" style="1" customWidth="1"/>
    <col min="13332" max="13570" width="5" style="1"/>
    <col min="13571" max="13571" width="3.25" style="1" customWidth="1"/>
    <col min="13572" max="13587" width="5.5" style="1" customWidth="1"/>
    <col min="13588" max="13826" width="5" style="1"/>
    <col min="13827" max="13827" width="3.25" style="1" customWidth="1"/>
    <col min="13828" max="13843" width="5.5" style="1" customWidth="1"/>
    <col min="13844" max="14082" width="5" style="1"/>
    <col min="14083" max="14083" width="3.25" style="1" customWidth="1"/>
    <col min="14084" max="14099" width="5.5" style="1" customWidth="1"/>
    <col min="14100" max="14338" width="5" style="1"/>
    <col min="14339" max="14339" width="3.25" style="1" customWidth="1"/>
    <col min="14340" max="14355" width="5.5" style="1" customWidth="1"/>
    <col min="14356" max="14594" width="5" style="1"/>
    <col min="14595" max="14595" width="3.25" style="1" customWidth="1"/>
    <col min="14596" max="14611" width="5.5" style="1" customWidth="1"/>
    <col min="14612" max="14850" width="5" style="1"/>
    <col min="14851" max="14851" width="3.25" style="1" customWidth="1"/>
    <col min="14852" max="14867" width="5.5" style="1" customWidth="1"/>
    <col min="14868" max="15106" width="5" style="1"/>
    <col min="15107" max="15107" width="3.25" style="1" customWidth="1"/>
    <col min="15108" max="15123" width="5.5" style="1" customWidth="1"/>
    <col min="15124" max="15362" width="5" style="1"/>
    <col min="15363" max="15363" width="3.25" style="1" customWidth="1"/>
    <col min="15364" max="15379" width="5.5" style="1" customWidth="1"/>
    <col min="15380" max="15618" width="5" style="1"/>
    <col min="15619" max="15619" width="3.25" style="1" customWidth="1"/>
    <col min="15620" max="15635" width="5.5" style="1" customWidth="1"/>
    <col min="15636" max="15874" width="5" style="1"/>
    <col min="15875" max="15875" width="3.25" style="1" customWidth="1"/>
    <col min="15876" max="15891" width="5.5" style="1" customWidth="1"/>
    <col min="15892" max="16130" width="5" style="1"/>
    <col min="16131" max="16131" width="3.25" style="1" customWidth="1"/>
    <col min="16132" max="16147" width="5.5" style="1" customWidth="1"/>
    <col min="16148" max="16384" width="5" style="1"/>
  </cols>
  <sheetData>
    <row r="3" spans="3:18" ht="15"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3:18">
      <c r="C6" s="4">
        <v>1</v>
      </c>
      <c r="D6" s="5" t="s">
        <v>2</v>
      </c>
      <c r="E6" s="6"/>
      <c r="F6" s="7" t="s">
        <v>3</v>
      </c>
      <c r="G6" s="41" t="s">
        <v>4</v>
      </c>
      <c r="I6" s="5" t="s">
        <v>5</v>
      </c>
      <c r="J6" s="6"/>
      <c r="K6" s="6"/>
      <c r="L6" s="7" t="s">
        <v>3</v>
      </c>
      <c r="M6" s="41" t="s">
        <v>6</v>
      </c>
      <c r="O6" s="5" t="s">
        <v>7</v>
      </c>
      <c r="P6" s="6"/>
      <c r="Q6" s="56" t="s">
        <v>8</v>
      </c>
    </row>
    <row r="8" spans="3:18">
      <c r="C8" s="1">
        <v>2</v>
      </c>
      <c r="D8" s="9" t="s">
        <v>9</v>
      </c>
      <c r="E8" s="9"/>
      <c r="F8" s="9"/>
      <c r="G8" s="1" t="s">
        <v>3</v>
      </c>
      <c r="H8" s="10">
        <v>1.5</v>
      </c>
      <c r="I8" s="1" t="s">
        <v>10</v>
      </c>
      <c r="K8" s="9" t="s">
        <v>11</v>
      </c>
      <c r="L8" s="9"/>
      <c r="M8" s="9"/>
      <c r="N8" s="1" t="s">
        <v>3</v>
      </c>
      <c r="O8" s="10">
        <v>2.02</v>
      </c>
      <c r="P8" s="1" t="s">
        <v>10</v>
      </c>
    </row>
    <row r="9" spans="3:18">
      <c r="D9" s="9" t="s">
        <v>12</v>
      </c>
      <c r="E9" s="9"/>
      <c r="F9" s="9"/>
      <c r="G9" s="1" t="s">
        <v>3</v>
      </c>
      <c r="H9" s="10">
        <v>0.5</v>
      </c>
    </row>
    <row r="11" spans="3:18">
      <c r="C11" s="1">
        <v>2</v>
      </c>
      <c r="D11" s="9" t="s">
        <v>13</v>
      </c>
      <c r="E11" s="9"/>
      <c r="G11" s="11" t="s">
        <v>14</v>
      </c>
      <c r="H11" s="11" t="s">
        <v>3</v>
      </c>
      <c r="I11" s="10">
        <v>0.2</v>
      </c>
      <c r="J11" s="11" t="s">
        <v>10</v>
      </c>
      <c r="L11" s="11" t="s">
        <v>15</v>
      </c>
      <c r="M11" s="11" t="s">
        <v>3</v>
      </c>
      <c r="N11" s="10">
        <v>0.4</v>
      </c>
      <c r="O11" s="11" t="s">
        <v>10</v>
      </c>
      <c r="P11" s="11"/>
    </row>
    <row r="12" spans="3:18" s="12" customFormat="1">
      <c r="D12" s="13"/>
      <c r="E12" s="13"/>
      <c r="G12" s="14"/>
      <c r="H12" s="14"/>
      <c r="I12" s="15"/>
      <c r="J12" s="14"/>
      <c r="L12" s="14"/>
      <c r="M12" s="14"/>
      <c r="N12" s="15"/>
      <c r="O12" s="14"/>
      <c r="P12" s="14"/>
    </row>
    <row r="13" spans="3:18">
      <c r="D13" s="16" t="s">
        <v>16</v>
      </c>
      <c r="E13" s="16"/>
      <c r="F13" s="16"/>
      <c r="G13" s="16"/>
      <c r="H13" s="16"/>
      <c r="I13" s="16"/>
      <c r="J13" s="16"/>
      <c r="K13" s="16"/>
      <c r="L13" s="16"/>
      <c r="M13" s="11" t="s">
        <v>3</v>
      </c>
      <c r="N13" s="10">
        <v>1.5</v>
      </c>
      <c r="O13" s="11" t="s">
        <v>10</v>
      </c>
      <c r="P13" s="11"/>
    </row>
    <row r="15" spans="3:18">
      <c r="C15" s="1">
        <v>3</v>
      </c>
      <c r="D15" s="9" t="s">
        <v>17</v>
      </c>
      <c r="E15" s="9"/>
      <c r="F15" s="9"/>
      <c r="G15" s="9"/>
      <c r="H15" s="9"/>
      <c r="I15" s="9"/>
    </row>
    <row r="16" spans="3:18">
      <c r="D16" s="17"/>
      <c r="E16" s="17"/>
      <c r="F16" s="17"/>
      <c r="G16" s="17"/>
    </row>
    <row r="17" spans="3:18">
      <c r="D17" s="18" t="s">
        <v>18</v>
      </c>
      <c r="E17" s="19"/>
      <c r="F17" s="7" t="s">
        <v>3</v>
      </c>
      <c r="G17" s="20" t="s">
        <v>19</v>
      </c>
      <c r="H17" s="20"/>
      <c r="I17" s="20"/>
      <c r="J17" s="20"/>
      <c r="K17" s="7" t="s">
        <v>3</v>
      </c>
      <c r="L17" s="21">
        <f>I11*N11*N13</f>
        <v>0.12000000000000002</v>
      </c>
      <c r="M17" s="21"/>
      <c r="N17" s="6" t="s">
        <v>20</v>
      </c>
      <c r="O17" s="22"/>
    </row>
    <row r="18" spans="3:18">
      <c r="D18" s="18" t="s">
        <v>21</v>
      </c>
      <c r="E18" s="19"/>
      <c r="F18" s="7" t="s">
        <v>3</v>
      </c>
      <c r="G18" s="20" t="s">
        <v>22</v>
      </c>
      <c r="H18" s="20"/>
      <c r="I18" s="20"/>
      <c r="J18" s="20"/>
      <c r="K18" s="7" t="s">
        <v>3</v>
      </c>
      <c r="L18" s="21">
        <f>320*L17</f>
        <v>38.400000000000006</v>
      </c>
      <c r="M18" s="21"/>
      <c r="N18" s="6" t="s">
        <v>23</v>
      </c>
      <c r="O18" s="22"/>
      <c r="P18" s="23" t="s">
        <v>24</v>
      </c>
      <c r="Q18" s="23"/>
      <c r="R18" s="23"/>
    </row>
    <row r="19" spans="3:18">
      <c r="D19" s="18" t="s">
        <v>25</v>
      </c>
      <c r="E19" s="19"/>
      <c r="F19" s="7" t="s">
        <v>3</v>
      </c>
      <c r="G19" s="20" t="s">
        <v>26</v>
      </c>
      <c r="H19" s="20"/>
      <c r="I19" s="20"/>
      <c r="J19" s="20"/>
      <c r="K19" s="7" t="s">
        <v>3</v>
      </c>
      <c r="L19" s="21">
        <f>0.45*L17</f>
        <v>5.4000000000000013E-2</v>
      </c>
      <c r="M19" s="21"/>
      <c r="N19" s="6" t="s">
        <v>20</v>
      </c>
      <c r="O19" s="22"/>
      <c r="P19" s="23" t="s">
        <v>24</v>
      </c>
      <c r="Q19" s="23"/>
      <c r="R19" s="23"/>
    </row>
    <row r="20" spans="3:18">
      <c r="D20" s="18" t="s">
        <v>27</v>
      </c>
      <c r="E20" s="19"/>
      <c r="F20" s="7" t="s">
        <v>3</v>
      </c>
      <c r="G20" s="20" t="s">
        <v>28</v>
      </c>
      <c r="H20" s="20"/>
      <c r="I20" s="20"/>
      <c r="J20" s="20"/>
      <c r="K20" s="7" t="s">
        <v>3</v>
      </c>
      <c r="L20" s="21">
        <f>0.9*L17</f>
        <v>0.10800000000000003</v>
      </c>
      <c r="M20" s="21"/>
      <c r="N20" s="6" t="s">
        <v>20</v>
      </c>
      <c r="O20" s="22"/>
      <c r="P20" s="23" t="s">
        <v>24</v>
      </c>
      <c r="Q20" s="23"/>
      <c r="R20" s="23"/>
    </row>
    <row r="21" spans="3:18" s="12" customFormat="1">
      <c r="D21" s="24"/>
      <c r="E21" s="24"/>
      <c r="F21" s="14"/>
      <c r="G21" s="14"/>
      <c r="H21" s="14"/>
      <c r="I21" s="14"/>
      <c r="J21" s="14"/>
      <c r="K21" s="14"/>
      <c r="L21" s="15"/>
      <c r="M21" s="15"/>
      <c r="N21" s="25"/>
      <c r="O21" s="25"/>
    </row>
    <row r="22" spans="3:18" s="12" customFormat="1">
      <c r="D22" s="26" t="s">
        <v>29</v>
      </c>
      <c r="E22" s="26"/>
      <c r="F22" s="14" t="s">
        <v>30</v>
      </c>
      <c r="G22" s="14">
        <v>50</v>
      </c>
      <c r="H22" s="14" t="s">
        <v>23</v>
      </c>
      <c r="I22" s="14" t="s">
        <v>18</v>
      </c>
      <c r="J22" s="14">
        <v>3.7999999999999999E-2</v>
      </c>
      <c r="K22" s="14" t="s">
        <v>20</v>
      </c>
      <c r="L22" s="15"/>
      <c r="M22" s="15"/>
      <c r="N22" s="25"/>
      <c r="O22" s="25"/>
    </row>
    <row r="23" spans="3:18" s="12" customFormat="1">
      <c r="D23" s="26" t="s">
        <v>31</v>
      </c>
      <c r="E23" s="26"/>
      <c r="F23" s="14" t="s">
        <v>30</v>
      </c>
      <c r="G23" s="14">
        <v>8.25</v>
      </c>
      <c r="H23" s="14" t="s">
        <v>23</v>
      </c>
      <c r="I23" s="14" t="s">
        <v>18</v>
      </c>
      <c r="J23" s="14">
        <v>1.4999999999999999E-2</v>
      </c>
      <c r="K23" s="14" t="s">
        <v>20</v>
      </c>
      <c r="L23" s="15"/>
      <c r="M23" s="15"/>
      <c r="N23" s="25"/>
      <c r="O23" s="25"/>
    </row>
    <row r="24" spans="3:18" s="12" customFormat="1">
      <c r="D24" s="26" t="s">
        <v>32</v>
      </c>
      <c r="E24" s="26"/>
      <c r="F24" s="14" t="s">
        <v>30</v>
      </c>
      <c r="G24" s="14">
        <v>1600</v>
      </c>
      <c r="H24" s="14" t="s">
        <v>23</v>
      </c>
      <c r="I24" s="26" t="s">
        <v>33</v>
      </c>
      <c r="J24" s="26"/>
      <c r="K24" s="26"/>
      <c r="L24" s="15"/>
      <c r="M24" s="15"/>
      <c r="N24" s="25"/>
      <c r="O24" s="25"/>
    </row>
    <row r="25" spans="3:18" s="12" customFormat="1">
      <c r="D25" s="25"/>
      <c r="E25" s="25"/>
      <c r="F25" s="14"/>
      <c r="G25" s="14"/>
      <c r="H25" s="14"/>
      <c r="I25" s="14"/>
      <c r="J25" s="14"/>
      <c r="K25" s="14"/>
      <c r="L25" s="15"/>
      <c r="M25" s="15"/>
      <c r="N25" s="25"/>
      <c r="O25" s="25"/>
    </row>
    <row r="26" spans="3:18">
      <c r="C26" s="1">
        <v>4</v>
      </c>
      <c r="D26" s="9" t="s">
        <v>34</v>
      </c>
      <c r="E26" s="9"/>
      <c r="F26" s="9"/>
      <c r="G26" s="9"/>
    </row>
    <row r="27" spans="3:18">
      <c r="D27" s="17"/>
      <c r="E27" s="17"/>
      <c r="F27" s="17"/>
      <c r="G27" s="17"/>
    </row>
    <row r="28" spans="3:18">
      <c r="D28" s="27" t="s">
        <v>35</v>
      </c>
      <c r="E28" s="27"/>
      <c r="F28" s="11" t="s">
        <v>3</v>
      </c>
      <c r="G28" s="16" t="s">
        <v>36</v>
      </c>
      <c r="H28" s="16"/>
      <c r="I28" s="16"/>
      <c r="J28" s="16"/>
      <c r="K28" s="11" t="s">
        <v>3</v>
      </c>
      <c r="L28" s="57">
        <f>(2*I11+2*N11)*N13</f>
        <v>1.8000000000000003</v>
      </c>
      <c r="M28" s="58"/>
      <c r="N28" s="28" t="s">
        <v>37</v>
      </c>
      <c r="O28" s="28"/>
      <c r="P28" s="11"/>
      <c r="Q28" s="11"/>
    </row>
    <row r="29" spans="3:18">
      <c r="D29" s="27" t="s">
        <v>34</v>
      </c>
      <c r="E29" s="27"/>
      <c r="F29" s="27"/>
      <c r="G29" s="11" t="s">
        <v>3</v>
      </c>
      <c r="H29" s="28" t="s">
        <v>38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3:18">
      <c r="D30" s="11"/>
      <c r="E30" s="11"/>
      <c r="F30" s="11"/>
      <c r="G30" s="11" t="s">
        <v>3</v>
      </c>
      <c r="H30" s="57">
        <f>0.25*L28</f>
        <v>0.45000000000000007</v>
      </c>
      <c r="I30" s="58"/>
      <c r="J30" s="29" t="s">
        <v>39</v>
      </c>
      <c r="K30" s="29"/>
      <c r="L30" s="11"/>
      <c r="M30" s="11"/>
      <c r="N30" s="11"/>
      <c r="O30" s="11"/>
      <c r="P30" s="11"/>
      <c r="Q30" s="11"/>
    </row>
    <row r="31" spans="3:18">
      <c r="D31" s="27" t="s">
        <v>40</v>
      </c>
      <c r="E31" s="27"/>
      <c r="F31" s="27"/>
      <c r="G31" s="11" t="s">
        <v>3</v>
      </c>
      <c r="H31" s="11">
        <v>0.2</v>
      </c>
      <c r="I31" s="16" t="s">
        <v>41</v>
      </c>
      <c r="J31" s="16"/>
      <c r="K31" s="16"/>
      <c r="L31" s="16"/>
      <c r="M31" s="16"/>
      <c r="N31" s="11" t="s">
        <v>3</v>
      </c>
      <c r="O31" s="57">
        <f>0.2*L28</f>
        <v>0.3600000000000001</v>
      </c>
      <c r="P31" s="58"/>
      <c r="Q31" s="11" t="s">
        <v>23</v>
      </c>
    </row>
    <row r="33" spans="3:21">
      <c r="C33" s="1">
        <v>5</v>
      </c>
      <c r="D33" s="9" t="s">
        <v>42</v>
      </c>
      <c r="E33" s="9"/>
      <c r="F33" s="9"/>
      <c r="G33" s="9"/>
    </row>
    <row r="34" spans="3:21">
      <c r="D34" s="17"/>
      <c r="E34" s="17"/>
      <c r="F34" s="17"/>
      <c r="G34" s="17"/>
    </row>
    <row r="35" spans="3:21">
      <c r="D35" s="27" t="s">
        <v>43</v>
      </c>
      <c r="E35" s="27"/>
      <c r="F35" s="27"/>
      <c r="G35" s="11" t="s">
        <v>3</v>
      </c>
      <c r="H35" s="28" t="s">
        <v>44</v>
      </c>
      <c r="I35" s="28"/>
      <c r="J35" s="28"/>
      <c r="K35" s="11" t="s">
        <v>3</v>
      </c>
      <c r="L35" s="57">
        <f>2*(I11+N11)</f>
        <v>1.2000000000000002</v>
      </c>
      <c r="M35" s="58"/>
      <c r="N35" s="11" t="s">
        <v>10</v>
      </c>
      <c r="O35" s="11"/>
    </row>
    <row r="36" spans="3:21">
      <c r="D36" s="27" t="s">
        <v>45</v>
      </c>
      <c r="E36" s="27"/>
      <c r="F36" s="27"/>
      <c r="G36" s="11" t="s">
        <v>3</v>
      </c>
      <c r="H36" s="30">
        <v>0.2</v>
      </c>
      <c r="I36" s="31"/>
      <c r="J36" s="11" t="s">
        <v>46</v>
      </c>
      <c r="K36" s="11"/>
      <c r="L36" s="32"/>
      <c r="M36" s="32"/>
      <c r="N36" s="11"/>
      <c r="O36" s="11"/>
    </row>
    <row r="37" spans="3:21">
      <c r="D37" s="27" t="s">
        <v>47</v>
      </c>
      <c r="E37" s="27"/>
      <c r="F37" s="27"/>
      <c r="G37" s="11" t="s">
        <v>3</v>
      </c>
      <c r="H37" s="28" t="s">
        <v>48</v>
      </c>
      <c r="I37" s="28"/>
      <c r="J37" s="28"/>
      <c r="K37" s="28"/>
      <c r="L37" s="11" t="s">
        <v>3</v>
      </c>
      <c r="M37" s="48">
        <f>1+INT(N13/H36)</f>
        <v>8</v>
      </c>
      <c r="N37" s="28" t="s">
        <v>49</v>
      </c>
      <c r="O37" s="28"/>
    </row>
    <row r="38" spans="3:21">
      <c r="T38" s="33"/>
      <c r="U38" s="33"/>
    </row>
    <row r="39" spans="3:21">
      <c r="C39" s="1">
        <v>6</v>
      </c>
      <c r="D39" s="9" t="s">
        <v>50</v>
      </c>
      <c r="E39" s="9"/>
      <c r="F39" s="9"/>
      <c r="G39" s="9"/>
      <c r="H39" s="1" t="s">
        <v>3</v>
      </c>
      <c r="I39" s="9" t="s">
        <v>51</v>
      </c>
      <c r="J39" s="9"/>
      <c r="K39" s="9"/>
      <c r="L39" s="9"/>
      <c r="M39" s="9"/>
      <c r="N39" s="9"/>
      <c r="O39" s="1" t="s">
        <v>3</v>
      </c>
      <c r="P39" s="59">
        <f>N13+H9</f>
        <v>2</v>
      </c>
      <c r="Q39" s="1" t="s">
        <v>10</v>
      </c>
      <c r="T39" s="33"/>
      <c r="U39" s="33"/>
    </row>
    <row r="40" spans="3:21">
      <c r="D40" s="17"/>
      <c r="E40" s="17"/>
      <c r="F40" s="17"/>
      <c r="G40" s="17"/>
      <c r="T40" s="33"/>
      <c r="U40" s="33"/>
    </row>
    <row r="41" spans="3:21">
      <c r="D41" s="34" t="s">
        <v>52</v>
      </c>
      <c r="E41" s="34"/>
      <c r="F41" s="34"/>
      <c r="G41" s="34"/>
      <c r="H41" s="35" t="s">
        <v>53</v>
      </c>
      <c r="I41" s="35" t="s">
        <v>54</v>
      </c>
      <c r="J41" s="35" t="s">
        <v>55</v>
      </c>
      <c r="K41" s="35" t="s">
        <v>56</v>
      </c>
      <c r="L41" s="35" t="s">
        <v>57</v>
      </c>
      <c r="M41" s="35" t="s">
        <v>58</v>
      </c>
      <c r="N41" s="35" t="s">
        <v>59</v>
      </c>
      <c r="O41" s="35" t="s">
        <v>60</v>
      </c>
      <c r="T41" s="33"/>
      <c r="U41" s="33"/>
    </row>
    <row r="42" spans="3:21">
      <c r="D42" s="36" t="s">
        <v>61</v>
      </c>
      <c r="E42" s="36"/>
      <c r="F42" s="36"/>
      <c r="G42" s="36"/>
      <c r="H42" s="35">
        <v>2.1999999999999999E-2</v>
      </c>
      <c r="I42" s="35">
        <v>0.499</v>
      </c>
      <c r="J42" s="35">
        <v>0.88800000000000001</v>
      </c>
      <c r="K42" s="35">
        <v>1.387</v>
      </c>
      <c r="L42" s="35">
        <v>2.226</v>
      </c>
      <c r="M42" s="35">
        <v>2.984</v>
      </c>
      <c r="N42" s="35">
        <v>3.8530000000000002</v>
      </c>
      <c r="O42" s="35">
        <v>4.8339999999999996</v>
      </c>
      <c r="T42" s="33"/>
      <c r="U42" s="33"/>
    </row>
    <row r="43" spans="3:21">
      <c r="D43" s="37" t="s">
        <v>62</v>
      </c>
      <c r="E43" s="38"/>
      <c r="F43" s="39" t="s">
        <v>63</v>
      </c>
      <c r="G43" s="40"/>
      <c r="H43" s="8"/>
      <c r="I43" s="41"/>
      <c r="J43" s="41"/>
      <c r="K43" s="41"/>
      <c r="L43" s="41"/>
      <c r="M43" s="41"/>
      <c r="N43" s="41"/>
      <c r="O43" s="41"/>
      <c r="T43" s="33"/>
      <c r="U43" s="33"/>
    </row>
    <row r="44" spans="3:21">
      <c r="D44" s="42" t="s">
        <v>64</v>
      </c>
      <c r="E44" s="27"/>
      <c r="F44" s="27"/>
      <c r="G44" s="43"/>
      <c r="H44" s="8"/>
      <c r="I44" s="41"/>
      <c r="J44" s="41"/>
      <c r="K44" s="41"/>
      <c r="L44" s="41"/>
      <c r="M44" s="41"/>
      <c r="N44" s="41"/>
      <c r="O44" s="41"/>
      <c r="T44" s="33"/>
      <c r="U44" s="33"/>
    </row>
    <row r="45" spans="3:21">
      <c r="D45" s="44" t="s">
        <v>65</v>
      </c>
      <c r="E45" s="45"/>
      <c r="F45" s="45"/>
      <c r="G45" s="46"/>
      <c r="H45" s="47">
        <f t="shared" ref="H45:O45" si="0">H42*H43*H44</f>
        <v>0</v>
      </c>
      <c r="I45" s="48">
        <f t="shared" si="0"/>
        <v>0</v>
      </c>
      <c r="J45" s="48">
        <f t="shared" si="0"/>
        <v>0</v>
      </c>
      <c r="K45" s="48">
        <f t="shared" si="0"/>
        <v>0</v>
      </c>
      <c r="L45" s="48">
        <f t="shared" si="0"/>
        <v>0</v>
      </c>
      <c r="M45" s="48">
        <f t="shared" si="0"/>
        <v>0</v>
      </c>
      <c r="N45" s="48">
        <f t="shared" si="0"/>
        <v>0</v>
      </c>
      <c r="O45" s="48">
        <f t="shared" si="0"/>
        <v>0</v>
      </c>
      <c r="T45" s="33"/>
      <c r="U45" s="33"/>
    </row>
    <row r="46" spans="3:21">
      <c r="D46" s="37" t="s">
        <v>66</v>
      </c>
      <c r="E46" s="38"/>
      <c r="F46" s="39" t="s">
        <v>63</v>
      </c>
      <c r="G46" s="40"/>
      <c r="H46" s="41"/>
      <c r="I46" s="41"/>
      <c r="J46" s="41"/>
      <c r="K46" s="41"/>
      <c r="L46" s="41"/>
      <c r="M46" s="41"/>
      <c r="N46" s="41"/>
      <c r="O46" s="41"/>
      <c r="T46" s="33"/>
      <c r="U46" s="33"/>
    </row>
    <row r="47" spans="3:21">
      <c r="D47" s="42" t="s">
        <v>64</v>
      </c>
      <c r="E47" s="27"/>
      <c r="F47" s="27"/>
      <c r="G47" s="43"/>
      <c r="H47" s="41"/>
      <c r="I47" s="41"/>
      <c r="J47" s="41"/>
      <c r="K47" s="41"/>
      <c r="L47" s="41"/>
      <c r="M47" s="41"/>
      <c r="N47" s="41"/>
      <c r="O47" s="41"/>
      <c r="T47" s="33"/>
      <c r="U47" s="33"/>
    </row>
    <row r="48" spans="3:21">
      <c r="D48" s="44" t="s">
        <v>65</v>
      </c>
      <c r="E48" s="45"/>
      <c r="F48" s="45"/>
      <c r="G48" s="46"/>
      <c r="H48" s="48">
        <f t="shared" ref="H48:O48" si="1">H42*H46*H47</f>
        <v>0</v>
      </c>
      <c r="I48" s="48">
        <f t="shared" si="1"/>
        <v>0</v>
      </c>
      <c r="J48" s="48">
        <f t="shared" si="1"/>
        <v>0</v>
      </c>
      <c r="K48" s="48">
        <f t="shared" si="1"/>
        <v>0</v>
      </c>
      <c r="L48" s="48">
        <f t="shared" si="1"/>
        <v>0</v>
      </c>
      <c r="M48" s="48">
        <f t="shared" si="1"/>
        <v>0</v>
      </c>
      <c r="N48" s="48">
        <f t="shared" si="1"/>
        <v>0</v>
      </c>
      <c r="O48" s="48">
        <f t="shared" si="1"/>
        <v>0</v>
      </c>
      <c r="T48" s="33"/>
      <c r="U48" s="33"/>
    </row>
    <row r="49" spans="4:21">
      <c r="D49" s="37" t="s">
        <v>67</v>
      </c>
      <c r="E49" s="38"/>
      <c r="F49" s="39" t="s">
        <v>63</v>
      </c>
      <c r="G49" s="40"/>
      <c r="H49" s="10">
        <v>1.2</v>
      </c>
      <c r="I49" s="41"/>
      <c r="J49" s="41"/>
      <c r="K49" s="41"/>
      <c r="L49" s="41"/>
      <c r="M49" s="41"/>
      <c r="N49" s="41"/>
      <c r="O49" s="41"/>
      <c r="T49" s="33"/>
      <c r="U49" s="33"/>
    </row>
    <row r="50" spans="4:21">
      <c r="D50" s="42" t="s">
        <v>64</v>
      </c>
      <c r="E50" s="27"/>
      <c r="F50" s="27"/>
      <c r="G50" s="43"/>
      <c r="H50" s="41">
        <v>26</v>
      </c>
      <c r="I50" s="41"/>
      <c r="J50" s="41"/>
      <c r="K50" s="41"/>
      <c r="L50" s="41"/>
      <c r="M50" s="41"/>
      <c r="N50" s="41"/>
      <c r="O50" s="41"/>
      <c r="T50" s="33"/>
      <c r="U50" s="33"/>
    </row>
    <row r="51" spans="4:21">
      <c r="D51" s="44" t="s">
        <v>65</v>
      </c>
      <c r="E51" s="45"/>
      <c r="F51" s="45"/>
      <c r="G51" s="46"/>
      <c r="H51" s="49">
        <f t="shared" ref="H51:O51" si="2">H49*H50</f>
        <v>31.2</v>
      </c>
      <c r="I51" s="48">
        <f t="shared" si="2"/>
        <v>0</v>
      </c>
      <c r="J51" s="48">
        <f t="shared" si="2"/>
        <v>0</v>
      </c>
      <c r="K51" s="48">
        <f t="shared" si="2"/>
        <v>0</v>
      </c>
      <c r="L51" s="48">
        <f t="shared" si="2"/>
        <v>0</v>
      </c>
      <c r="M51" s="48">
        <f t="shared" si="2"/>
        <v>0</v>
      </c>
      <c r="N51" s="48">
        <f t="shared" si="2"/>
        <v>0</v>
      </c>
      <c r="O51" s="48">
        <f t="shared" si="2"/>
        <v>0</v>
      </c>
      <c r="T51" s="33"/>
      <c r="U51" s="33"/>
    </row>
    <row r="52" spans="4:21">
      <c r="D52" s="50" t="s">
        <v>65</v>
      </c>
      <c r="E52" s="51"/>
      <c r="F52" s="51"/>
      <c r="G52" s="52"/>
      <c r="H52" s="49">
        <f t="shared" ref="H52:O52" si="3">H45+H48+H51</f>
        <v>31.2</v>
      </c>
      <c r="I52" s="48">
        <f t="shared" si="3"/>
        <v>0</v>
      </c>
      <c r="J52" s="48">
        <f t="shared" si="3"/>
        <v>0</v>
      </c>
      <c r="K52" s="48">
        <f t="shared" si="3"/>
        <v>0</v>
      </c>
      <c r="L52" s="48">
        <f t="shared" si="3"/>
        <v>0</v>
      </c>
      <c r="M52" s="48">
        <f t="shared" si="3"/>
        <v>0</v>
      </c>
      <c r="N52" s="48">
        <f t="shared" si="3"/>
        <v>0</v>
      </c>
      <c r="O52" s="48">
        <f t="shared" si="3"/>
        <v>0</v>
      </c>
      <c r="T52" s="33"/>
      <c r="U52" s="33"/>
    </row>
    <row r="53" spans="4:21">
      <c r="D53" s="53"/>
      <c r="E53" s="53"/>
      <c r="F53" s="53"/>
      <c r="G53" s="53"/>
      <c r="H53" s="14"/>
      <c r="I53" s="14"/>
      <c r="J53" s="14"/>
      <c r="K53" s="14"/>
      <c r="L53" s="14"/>
      <c r="M53" s="14"/>
      <c r="N53" s="14"/>
      <c r="O53" s="14"/>
      <c r="T53" s="33"/>
      <c r="U53" s="33"/>
    </row>
    <row r="54" spans="4:21">
      <c r="D54" s="34" t="s">
        <v>68</v>
      </c>
      <c r="E54" s="34"/>
      <c r="F54" s="34"/>
      <c r="G54" s="34"/>
      <c r="H54" s="35" t="s">
        <v>69</v>
      </c>
      <c r="I54" s="35" t="s">
        <v>55</v>
      </c>
      <c r="J54" s="35" t="s">
        <v>70</v>
      </c>
      <c r="K54" s="35" t="s">
        <v>71</v>
      </c>
      <c r="L54" s="35" t="s">
        <v>58</v>
      </c>
      <c r="M54" s="35" t="s">
        <v>59</v>
      </c>
      <c r="N54" s="35" t="s">
        <v>60</v>
      </c>
      <c r="O54" s="35" t="s">
        <v>72</v>
      </c>
      <c r="T54" s="33"/>
      <c r="U54" s="33"/>
    </row>
    <row r="55" spans="4:21">
      <c r="D55" s="36" t="s">
        <v>61</v>
      </c>
      <c r="E55" s="36"/>
      <c r="F55" s="36"/>
      <c r="G55" s="36"/>
      <c r="H55" s="35">
        <v>0.61699999999999999</v>
      </c>
      <c r="I55" s="35">
        <v>0.88800000000000001</v>
      </c>
      <c r="J55" s="35">
        <v>1.587</v>
      </c>
      <c r="K55" s="35">
        <v>2.4660000000000002</v>
      </c>
      <c r="L55" s="35">
        <v>2.984</v>
      </c>
      <c r="M55" s="35">
        <v>3.8530000000000002</v>
      </c>
      <c r="N55" s="35">
        <v>4.3840000000000003</v>
      </c>
      <c r="O55" s="35">
        <v>6.3129999999999997</v>
      </c>
      <c r="T55" s="33"/>
      <c r="U55" s="33"/>
    </row>
    <row r="56" spans="4:21">
      <c r="D56" s="37" t="s">
        <v>62</v>
      </c>
      <c r="E56" s="38"/>
      <c r="F56" s="39" t="s">
        <v>63</v>
      </c>
      <c r="G56" s="40"/>
      <c r="H56" s="41"/>
      <c r="I56" s="41"/>
      <c r="J56" s="41"/>
      <c r="K56" s="41"/>
      <c r="L56" s="41"/>
      <c r="M56" s="41"/>
      <c r="N56" s="41"/>
      <c r="O56" s="41"/>
      <c r="T56" s="33"/>
      <c r="U56" s="33"/>
    </row>
    <row r="57" spans="4:21">
      <c r="D57" s="42" t="s">
        <v>64</v>
      </c>
      <c r="E57" s="27"/>
      <c r="F57" s="27"/>
      <c r="G57" s="43"/>
      <c r="H57" s="41"/>
      <c r="I57" s="41"/>
      <c r="J57" s="41"/>
      <c r="K57" s="41"/>
      <c r="L57" s="41"/>
      <c r="M57" s="41"/>
      <c r="N57" s="41"/>
      <c r="O57" s="41"/>
      <c r="T57" s="33"/>
      <c r="U57" s="33"/>
    </row>
    <row r="58" spans="4:21">
      <c r="D58" s="44" t="s">
        <v>65</v>
      </c>
      <c r="E58" s="45"/>
      <c r="F58" s="45"/>
      <c r="G58" s="46"/>
      <c r="H58" s="48">
        <f t="shared" ref="H58:O58" si="4">H55*H56*H57</f>
        <v>0</v>
      </c>
      <c r="I58" s="48">
        <f t="shared" si="4"/>
        <v>0</v>
      </c>
      <c r="J58" s="48">
        <f t="shared" si="4"/>
        <v>0</v>
      </c>
      <c r="K58" s="48">
        <f t="shared" si="4"/>
        <v>0</v>
      </c>
      <c r="L58" s="48">
        <f t="shared" si="4"/>
        <v>0</v>
      </c>
      <c r="M58" s="48">
        <f t="shared" si="4"/>
        <v>0</v>
      </c>
      <c r="N58" s="48">
        <f t="shared" si="4"/>
        <v>0</v>
      </c>
      <c r="O58" s="48">
        <f t="shared" si="4"/>
        <v>0</v>
      </c>
      <c r="T58" s="33"/>
      <c r="U58" s="33"/>
    </row>
    <row r="59" spans="4:21">
      <c r="D59" s="54" t="s">
        <v>66</v>
      </c>
      <c r="E59" s="55"/>
      <c r="F59" s="27" t="s">
        <v>63</v>
      </c>
      <c r="G59" s="43"/>
      <c r="H59" s="41"/>
      <c r="I59" s="41"/>
      <c r="J59" s="41"/>
      <c r="K59" s="41"/>
      <c r="L59" s="41"/>
      <c r="M59" s="41"/>
      <c r="N59" s="41"/>
      <c r="O59" s="41"/>
      <c r="T59" s="33"/>
      <c r="U59" s="33"/>
    </row>
    <row r="60" spans="4:21">
      <c r="D60" s="42" t="s">
        <v>64</v>
      </c>
      <c r="E60" s="27"/>
      <c r="F60" s="27"/>
      <c r="G60" s="43"/>
      <c r="H60" s="41"/>
      <c r="I60" s="41"/>
      <c r="J60" s="41"/>
      <c r="K60" s="41"/>
      <c r="L60" s="41"/>
      <c r="M60" s="41"/>
      <c r="N60" s="41"/>
      <c r="O60" s="41"/>
      <c r="T60" s="33"/>
      <c r="U60" s="33"/>
    </row>
    <row r="61" spans="4:21">
      <c r="D61" s="44" t="s">
        <v>65</v>
      </c>
      <c r="E61" s="45"/>
      <c r="F61" s="45"/>
      <c r="G61" s="46"/>
      <c r="H61" s="48">
        <f t="shared" ref="H61:O61" si="5">H55*H59*H60</f>
        <v>0</v>
      </c>
      <c r="I61" s="48">
        <f t="shared" si="5"/>
        <v>0</v>
      </c>
      <c r="J61" s="48">
        <f t="shared" si="5"/>
        <v>0</v>
      </c>
      <c r="K61" s="48">
        <f t="shared" si="5"/>
        <v>0</v>
      </c>
      <c r="L61" s="48">
        <f t="shared" si="5"/>
        <v>0</v>
      </c>
      <c r="M61" s="48">
        <f t="shared" si="5"/>
        <v>0</v>
      </c>
      <c r="N61" s="48">
        <f t="shared" si="5"/>
        <v>0</v>
      </c>
      <c r="O61" s="48">
        <f t="shared" si="5"/>
        <v>0</v>
      </c>
      <c r="T61" s="33"/>
      <c r="U61" s="33"/>
    </row>
    <row r="62" spans="4:21">
      <c r="D62" s="37" t="s">
        <v>67</v>
      </c>
      <c r="E62" s="38"/>
      <c r="F62" s="39" t="s">
        <v>63</v>
      </c>
      <c r="G62" s="40"/>
      <c r="H62" s="41"/>
      <c r="I62" s="41"/>
      <c r="J62" s="41"/>
      <c r="K62" s="41"/>
      <c r="L62" s="41"/>
      <c r="M62" s="41"/>
      <c r="N62" s="41"/>
      <c r="O62" s="41"/>
      <c r="T62" s="33"/>
      <c r="U62" s="33"/>
    </row>
    <row r="63" spans="4:21">
      <c r="D63" s="42" t="s">
        <v>64</v>
      </c>
      <c r="E63" s="27"/>
      <c r="F63" s="27"/>
      <c r="G63" s="43"/>
      <c r="H63" s="41"/>
      <c r="I63" s="41"/>
      <c r="J63" s="41"/>
      <c r="K63" s="41"/>
      <c r="L63" s="41"/>
      <c r="M63" s="41"/>
      <c r="N63" s="41"/>
      <c r="O63" s="41"/>
      <c r="T63" s="33"/>
      <c r="U63" s="33"/>
    </row>
    <row r="64" spans="4:21">
      <c r="D64" s="44" t="s">
        <v>65</v>
      </c>
      <c r="E64" s="45"/>
      <c r="F64" s="45"/>
      <c r="G64" s="46"/>
      <c r="H64" s="48">
        <f t="shared" ref="H64:O64" si="6">H62*H63</f>
        <v>0</v>
      </c>
      <c r="I64" s="48">
        <f t="shared" si="6"/>
        <v>0</v>
      </c>
      <c r="J64" s="48">
        <f t="shared" si="6"/>
        <v>0</v>
      </c>
      <c r="K64" s="48">
        <f t="shared" si="6"/>
        <v>0</v>
      </c>
      <c r="L64" s="48">
        <f t="shared" si="6"/>
        <v>0</v>
      </c>
      <c r="M64" s="48">
        <f t="shared" si="6"/>
        <v>0</v>
      </c>
      <c r="N64" s="48">
        <f t="shared" si="6"/>
        <v>0</v>
      </c>
      <c r="O64" s="48">
        <f t="shared" si="6"/>
        <v>0</v>
      </c>
      <c r="T64" s="33"/>
      <c r="U64" s="33"/>
    </row>
    <row r="65" spans="4:21">
      <c r="D65" s="50" t="s">
        <v>65</v>
      </c>
      <c r="E65" s="51"/>
      <c r="F65" s="51"/>
      <c r="G65" s="52"/>
      <c r="H65" s="48">
        <f t="shared" ref="H65:O65" si="7">H58+H61+H64</f>
        <v>0</v>
      </c>
      <c r="I65" s="48">
        <f t="shared" si="7"/>
        <v>0</v>
      </c>
      <c r="J65" s="48">
        <f t="shared" si="7"/>
        <v>0</v>
      </c>
      <c r="K65" s="48">
        <f t="shared" si="7"/>
        <v>0</v>
      </c>
      <c r="L65" s="48">
        <f t="shared" si="7"/>
        <v>0</v>
      </c>
      <c r="M65" s="48">
        <f t="shared" si="7"/>
        <v>0</v>
      </c>
      <c r="N65" s="48">
        <f t="shared" si="7"/>
        <v>0</v>
      </c>
      <c r="O65" s="48">
        <f t="shared" si="7"/>
        <v>0</v>
      </c>
      <c r="T65" s="33"/>
      <c r="U65" s="33"/>
    </row>
    <row r="66" spans="4:21">
      <c r="T66" s="33"/>
      <c r="U66" s="33"/>
    </row>
  </sheetData>
  <mergeCells count="87">
    <mergeCell ref="D62:E62"/>
    <mergeCell ref="F62:G62"/>
    <mergeCell ref="D63:G63"/>
    <mergeCell ref="D64:G64"/>
    <mergeCell ref="D65:G65"/>
    <mergeCell ref="D57:G57"/>
    <mergeCell ref="D58:G58"/>
    <mergeCell ref="D59:E59"/>
    <mergeCell ref="F59:G59"/>
    <mergeCell ref="D60:G60"/>
    <mergeCell ref="D61:G61"/>
    <mergeCell ref="D50:G50"/>
    <mergeCell ref="D51:G51"/>
    <mergeCell ref="D52:G52"/>
    <mergeCell ref="D54:G54"/>
    <mergeCell ref="D55:G55"/>
    <mergeCell ref="D56:E56"/>
    <mergeCell ref="F56:G56"/>
    <mergeCell ref="D46:E46"/>
    <mergeCell ref="F46:G46"/>
    <mergeCell ref="D47:G47"/>
    <mergeCell ref="D48:G48"/>
    <mergeCell ref="D49:E49"/>
    <mergeCell ref="F49:G49"/>
    <mergeCell ref="D41:G41"/>
    <mergeCell ref="D42:G42"/>
    <mergeCell ref="D43:E43"/>
    <mergeCell ref="F43:G43"/>
    <mergeCell ref="D44:G44"/>
    <mergeCell ref="D45:G45"/>
    <mergeCell ref="D36:F36"/>
    <mergeCell ref="H36:I36"/>
    <mergeCell ref="D37:F37"/>
    <mergeCell ref="H37:K37"/>
    <mergeCell ref="N37:O37"/>
    <mergeCell ref="D39:G39"/>
    <mergeCell ref="I39:N39"/>
    <mergeCell ref="D31:F31"/>
    <mergeCell ref="I31:M31"/>
    <mergeCell ref="O31:P31"/>
    <mergeCell ref="D33:G33"/>
    <mergeCell ref="D35:F35"/>
    <mergeCell ref="H35:J35"/>
    <mergeCell ref="L35:M35"/>
    <mergeCell ref="L28:M28"/>
    <mergeCell ref="N28:O28"/>
    <mergeCell ref="D29:F29"/>
    <mergeCell ref="H29:Q29"/>
    <mergeCell ref="H30:I30"/>
    <mergeCell ref="J30:K30"/>
    <mergeCell ref="D22:E22"/>
    <mergeCell ref="D23:E23"/>
    <mergeCell ref="D24:E24"/>
    <mergeCell ref="I24:K24"/>
    <mergeCell ref="D26:G26"/>
    <mergeCell ref="D28:E28"/>
    <mergeCell ref="G28:J28"/>
    <mergeCell ref="D19:E19"/>
    <mergeCell ref="G19:J19"/>
    <mergeCell ref="L19:M19"/>
    <mergeCell ref="N19:O19"/>
    <mergeCell ref="P19:R19"/>
    <mergeCell ref="D20:E20"/>
    <mergeCell ref="G20:J20"/>
    <mergeCell ref="L20:M20"/>
    <mergeCell ref="N20:O20"/>
    <mergeCell ref="P20:R20"/>
    <mergeCell ref="N17:O17"/>
    <mergeCell ref="D18:E18"/>
    <mergeCell ref="G18:J18"/>
    <mergeCell ref="L18:M18"/>
    <mergeCell ref="N18:O18"/>
    <mergeCell ref="P18:R18"/>
    <mergeCell ref="D9:F9"/>
    <mergeCell ref="D11:E11"/>
    <mergeCell ref="D13:L13"/>
    <mergeCell ref="D15:I15"/>
    <mergeCell ref="D17:E17"/>
    <mergeCell ref="G17:J17"/>
    <mergeCell ref="L17:M17"/>
    <mergeCell ref="D3:R3"/>
    <mergeCell ref="D4:R4"/>
    <mergeCell ref="D6:E6"/>
    <mergeCell ref="I6:K6"/>
    <mergeCell ref="O6:P6"/>
    <mergeCell ref="D8:F8"/>
    <mergeCell ref="K8:M8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เสาตอม่อ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2016-02-10T05:34:18Z</dcterms:created>
  <dcterms:modified xsi:type="dcterms:W3CDTF">2016-02-10T05:48:04Z</dcterms:modified>
</cp:coreProperties>
</file>