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610" activeTab="1"/>
  </bookViews>
  <sheets>
    <sheet name="การคำนวณ เดิม" sheetId="1" r:id="rId1"/>
    <sheet name="การคำนวณ จัดหน้าใหม่" sheetId="2" r:id="rId2"/>
  </sheets>
  <definedNames>
    <definedName name="_xlnm.Print_Area" localSheetId="1">'การคำนวณ จัดหน้าใหม่'!$B$1:$T$96</definedName>
  </definedNames>
  <calcPr fullCalcOnLoad="1"/>
</workbook>
</file>

<file path=xl/sharedStrings.xml><?xml version="1.0" encoding="utf-8"?>
<sst xmlns="http://schemas.openxmlformats.org/spreadsheetml/2006/main" count="392" uniqueCount="103">
  <si>
    <t>Unit Cost Estimating of Heavy Construction Equipment</t>
  </si>
  <si>
    <t>by David Pratt</t>
  </si>
  <si>
    <t>แรงม้า</t>
  </si>
  <si>
    <t>ประสิทธิภาพการทำงาน</t>
  </si>
  <si>
    <t>%</t>
  </si>
  <si>
    <t>ราคาซื้อรวมยาง</t>
  </si>
  <si>
    <t>บาท</t>
  </si>
  <si>
    <t>ค่าขนส่ง</t>
  </si>
  <si>
    <t>ราคาเมื่อหมดสภาพ</t>
  </si>
  <si>
    <t>ข้อกำหนดเบื้องต้น</t>
  </si>
  <si>
    <t>ปี</t>
  </si>
  <si>
    <t>ชั่วโมง</t>
  </si>
  <si>
    <t>ค่าซ่อมบำรุงคิดเป็น  %  ของค่าเสื่อมราคาต่อปี</t>
  </si>
  <si>
    <t>ราคายาง</t>
  </si>
  <si>
    <t>อายุการใช้งานเครื่องจักรเครื่องมือ</t>
  </si>
  <si>
    <t>อายุการใช้งานของยาง</t>
  </si>
  <si>
    <t>ค่าซ่อมบำรุงยางคิดเป็น  %  ของค่าเสื่อมราคาของยาง</t>
  </si>
  <si>
    <t>ค่าบริหารจัดการรถและโรงเก็บเครื่องจักรเครื่องมือ</t>
  </si>
  <si>
    <t>ราคาน้ำมันดีเซล ต่อ ลิตร</t>
  </si>
  <si>
    <t>ค่าน้ำมันเครื่องและไส้กรอง คิดเป็น  % ของราคาน้ำมัน</t>
  </si>
  <si>
    <t xml:space="preserve"> </t>
  </si>
  <si>
    <t>ค่าลงทุนเฉลี่ยต่อปี</t>
  </si>
  <si>
    <t>=</t>
  </si>
  <si>
    <t>÷</t>
  </si>
  <si>
    <t>อัตราการใช้น้ำมันดีเซล ลิตร / แรงม้า / ชั่วโมง</t>
  </si>
  <si>
    <t>อัตราการใช้น้ำมันเบนซิน ลิตร / แรงม้า / ชั่วโมง</t>
  </si>
  <si>
    <t>อัตราการใช้น้ำมัน</t>
  </si>
  <si>
    <t>ค่าใช้จ่ายต่อปี</t>
  </si>
  <si>
    <t>ค่าเสื่อมราคา</t>
  </si>
  <si>
    <t>ค่าซ่อมบำรุง</t>
  </si>
  <si>
    <t>ค่าบริหารจัดการโรงเก็บ</t>
  </si>
  <si>
    <t>(ราคาซื้อรวมยาง + ค่าขนส่ง + ราคาเมื่อหมดสภาพ ) / 2</t>
  </si>
  <si>
    <t>อัตราการใช้น้ำมัน   x   จำนวนแรงม้าของเครื่องยนต์   x   ประสิทธิภาพการทำงาน</t>
  </si>
  <si>
    <t>ลิตร / แรงม้า / ชม.</t>
  </si>
  <si>
    <t>เครื่องยนต์</t>
  </si>
  <si>
    <t>เวลาทำงานต่อชั่วโมง</t>
  </si>
  <si>
    <t>นาที</t>
  </si>
  <si>
    <t>ลิตร / ชม.</t>
  </si>
  <si>
    <t>บาท/ปี</t>
  </si>
  <si>
    <t>ค่าเสื่อมราคา + ค่าซ่อมบำรุง + ค่าบริหารจัดการโรงเก็บ</t>
  </si>
  <si>
    <t>(ราคาซื้อ + ค่าขนส่ง - ราคาเมื่อหมดสภาพ - ราคายางรถยนต์)/อายุการใช้งาน</t>
  </si>
  <si>
    <t>ราคายางรถยนต์</t>
  </si>
  <si>
    <t xml:space="preserve"> ปี</t>
  </si>
  <si>
    <t>อายุการใช้งานเครื่องจักร</t>
  </si>
  <si>
    <t>บาท / ปี</t>
  </si>
  <si>
    <t>ชนิดเครื่องจักร</t>
  </si>
  <si>
    <t>PORTABLE COMPRESSOR</t>
  </si>
  <si>
    <t>SELF PROPELLED ROLLER</t>
  </si>
  <si>
    <t>HYDRAULIC LIFTING CRANE</t>
  </si>
  <si>
    <t>POWER SHOVEL</t>
  </si>
  <si>
    <t>HYDRAULIC BACKHOE</t>
  </si>
  <si>
    <t>TELESCOPIC BOOM EXCAVATOR</t>
  </si>
  <si>
    <t>TRACK - FRONT END LOADER</t>
  </si>
  <si>
    <t>RUBBER TIRE - FRONT END LOADER</t>
  </si>
  <si>
    <t>MOTOR GRADER</t>
  </si>
  <si>
    <t>SELF LOADING ELEVATING SCRAPER</t>
  </si>
  <si>
    <t>TRACTOR DOZER</t>
  </si>
  <si>
    <t>DUMP TRUCK</t>
  </si>
  <si>
    <t>% ของค่าเสื่อมราคาต่อปี</t>
  </si>
  <si>
    <t>Rental rate on Construction Equipment by the Canadian Construction Association</t>
  </si>
  <si>
    <t>ของค่าเสื่อมราคาต่อปี</t>
  </si>
  <si>
    <t>ของเงินลงทุนเฉลี่ยต่อปี</t>
  </si>
  <si>
    <t>ค่าใช้จ่ายต่อชั่วโมง</t>
  </si>
  <si>
    <t>ค่าเครื่องจักรเครื่องมือ</t>
  </si>
  <si>
    <t>รวมค่าใช้จ่ายต่อปีของรถ / ชั่วโมงการทำงานต่อปี</t>
  </si>
  <si>
    <t>ชั่วโมงการทำงานต่อปีของเครื่องจักร</t>
  </si>
  <si>
    <t>บาท / ชม.</t>
  </si>
  <si>
    <t>ค่าน้ำมันเชื้อเพลิง</t>
  </si>
  <si>
    <t>x</t>
  </si>
  <si>
    <t>อัตราการใช้น้ำมัน ลิตร ต่อ ชม. x ราคาน้ำมันต่อลิตร</t>
  </si>
  <si>
    <t>ค่าเครื่องจักร + ค่าน้ำมันเชื้อเพลิง + ค่าน้ำมันหล่อลื่นพร้อมไส้กรอง+ ค่าเสื่อมราคายางรถยนต์ + ค่าบำรุงรักษายางรถยนต์</t>
  </si>
  <si>
    <t>ค่าน้ำมันหล่อลื่นฯ</t>
  </si>
  <si>
    <t>ของค่าน้ำมันเชื้อเพลิง</t>
  </si>
  <si>
    <t>ค่าเสื่อมราคายาง ฯ</t>
  </si>
  <si>
    <t>ราคายางรถยนต์ / อายุการใช้งานเป็นชั่วโมงของยางรถยนต์</t>
  </si>
  <si>
    <t>ค่าบำรุงรักษายาง ฯ</t>
  </si>
  <si>
    <t>ของค่าเสื่อมราคายาง ฯ</t>
  </si>
  <si>
    <t>แนวทางการคำนวณค่าใช้จ่ายต่อปี และ ค่าใช้จ่ายต่อหน่วยงานที่ทำได้ของเครื่องจักรเครื่องมือ</t>
  </si>
  <si>
    <t>ลิตร / แรงม้า / ชั่วโมง</t>
  </si>
  <si>
    <t>เมื่อนำรถไปใช้งาน</t>
  </si>
  <si>
    <t>LCM / Hr</t>
  </si>
  <si>
    <t>ค่าจ้างคนขับรถ</t>
  </si>
  <si>
    <t>ค่าใช้จ่ายต่อหน่วยงานที่ทำได้ของรถ</t>
  </si>
  <si>
    <t>ปริมาณงานที่ทำได้ต่อชั่วโมง</t>
  </si>
  <si>
    <t>บาท / LCM</t>
  </si>
  <si>
    <t>ค่าแรงงานต่อหน่วยงานที่ทำได้</t>
  </si>
  <si>
    <t>ค่าใช้จ่ายต่อชั่วโมงของรถ</t>
  </si>
  <si>
    <t>ค่าแรงงานต่อชั่วโมง</t>
  </si>
  <si>
    <t>ค่าเช่ารถ</t>
  </si>
  <si>
    <t>รถทำงานได้</t>
  </si>
  <si>
    <t>รถบรรทุก</t>
  </si>
  <si>
    <t>ดีเซล</t>
  </si>
  <si>
    <t>ของ David Pratt</t>
  </si>
  <si>
    <t>การคำนวณ</t>
  </si>
  <si>
    <t>ตัวเลขที่นำมาใช้อยู่บรรทัดถัดไป</t>
  </si>
  <si>
    <t>(ราคาซื้อรวมยาง + ค่าขนส่ง - ราคาเมื่อหมดสภาพ - ราคายางรถยนต์)/อายุการใช้งาน</t>
  </si>
  <si>
    <t>ค่าน้ำมันหล่อลื่นฯ + ไส้กรอง</t>
  </si>
  <si>
    <t>ค่าเสื่อมราคาต่อปีของเครื่องจักร</t>
  </si>
  <si>
    <t>ในกรณีที่เป็นรถเช่า ให้ใช้ราคาค่าเช่ารถต่อชั่วโมงแทน</t>
  </si>
  <si>
    <t>ในกรณีที่เป็นรถเช่า ต้องตกลงกับผู้ให้เช่าก่อนว่า ค่าน้ำมันดีเซล</t>
  </si>
  <si>
    <t xml:space="preserve">น้ำมันเครื่อง ไส้กรอง ค่าซ่อมบำรุง ค่าขนส่งเครื่องจักร ฯ </t>
  </si>
  <si>
    <t xml:space="preserve">ค่าเครื่องจักรเครื่องมือ + ค่าน้ำมันเชื้อเพลิง + ค่าน้ำมันหล่อลื่นพร้อมไส้กรอง+ </t>
  </si>
  <si>
    <t>+ ค่าเสื่อมราคายางรถยนต์ + ค่าบำรุงรักษายางรถยนต์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</si>
</sst>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_-* #,##0.000_-;\-* #,##0.00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0.0000000"/>
    <numFmt numFmtId="194" formatCode="0.000000"/>
    <numFmt numFmtId="195" formatCode="0.00000"/>
    <numFmt numFmtId="196" formatCode="0.000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Calibri"/>
      <family val="2"/>
    </font>
    <font>
      <sz val="16"/>
      <color indexed="8"/>
      <name val="Tahoma"/>
      <family val="2"/>
    </font>
    <font>
      <sz val="14"/>
      <color indexed="8"/>
      <name val="Tahoma"/>
      <family val="2"/>
    </font>
    <font>
      <sz val="14"/>
      <color indexed="8"/>
      <name val="Calibri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/>
    </xf>
    <xf numFmtId="0" fontId="0" fillId="7" borderId="10" xfId="0" applyFill="1" applyBorder="1" applyAlignment="1">
      <alignment/>
    </xf>
    <xf numFmtId="43" fontId="0" fillId="7" borderId="10" xfId="0" applyNumberFormat="1" applyFill="1" applyBorder="1" applyAlignment="1">
      <alignment/>
    </xf>
    <xf numFmtId="188" fontId="0" fillId="7" borderId="1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43" fontId="0" fillId="7" borderId="10" xfId="36" applyFont="1" applyFill="1" applyBorder="1" applyAlignment="1">
      <alignment horizontal="center" vertical="center"/>
    </xf>
    <xf numFmtId="2" fontId="0" fillId="7" borderId="10" xfId="0" applyNumberFormat="1" applyFill="1" applyBorder="1" applyAlignment="1">
      <alignment/>
    </xf>
    <xf numFmtId="188" fontId="0" fillId="7" borderId="10" xfId="0" applyNumberFormat="1" applyFill="1" applyBorder="1" applyAlignment="1">
      <alignment horizontal="center" vertical="center"/>
    </xf>
    <xf numFmtId="2" fontId="0" fillId="7" borderId="10" xfId="0" applyNumberFormat="1" applyFill="1" applyBorder="1" applyAlignment="1">
      <alignment/>
    </xf>
    <xf numFmtId="2" fontId="0" fillId="7" borderId="10" xfId="0" applyNumberFormat="1" applyFill="1" applyBorder="1" applyAlignment="1">
      <alignment vertical="center"/>
    </xf>
    <xf numFmtId="43" fontId="0" fillId="7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3" fontId="0" fillId="33" borderId="10" xfId="36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43" fontId="0" fillId="33" borderId="0" xfId="36" applyFont="1" applyFill="1" applyAlignment="1">
      <alignment horizontal="center" vertical="center"/>
    </xf>
    <xf numFmtId="43" fontId="0" fillId="33" borderId="10" xfId="36" applyFont="1" applyFill="1" applyBorder="1" applyAlignment="1">
      <alignment/>
    </xf>
    <xf numFmtId="43" fontId="0" fillId="33" borderId="10" xfId="36" applyFont="1" applyFill="1" applyBorder="1" applyAlignment="1">
      <alignment horizontal="center" vertical="center"/>
    </xf>
    <xf numFmtId="43" fontId="0" fillId="33" borderId="10" xfId="36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43" fontId="41" fillId="33" borderId="0" xfId="36" applyFont="1" applyFill="1" applyAlignment="1">
      <alignment horizontal="center" vertical="center"/>
    </xf>
    <xf numFmtId="0" fontId="41" fillId="0" borderId="0" xfId="0" applyFont="1" applyAlignment="1">
      <alignment vertical="center"/>
    </xf>
    <xf numFmtId="43" fontId="41" fillId="0" borderId="0" xfId="36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188" fontId="41" fillId="7" borderId="10" xfId="0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43" fontId="41" fillId="34" borderId="10" xfId="36" applyFont="1" applyFill="1" applyBorder="1" applyAlignment="1">
      <alignment horizontal="center" vertical="center"/>
    </xf>
    <xf numFmtId="43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3" fontId="41" fillId="7" borderId="10" xfId="36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2" fontId="41" fillId="7" borderId="10" xfId="0" applyNumberFormat="1" applyFont="1" applyFill="1" applyBorder="1" applyAlignment="1">
      <alignment horizontal="center" vertical="center"/>
    </xf>
    <xf numFmtId="0" fontId="41" fillId="7" borderId="10" xfId="0" applyFont="1" applyFill="1" applyBorder="1" applyAlignment="1">
      <alignment horizontal="center" vertical="center"/>
    </xf>
    <xf numFmtId="43" fontId="41" fillId="7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 vertical="center"/>
    </xf>
    <xf numFmtId="0" fontId="41" fillId="18" borderId="0" xfId="0" applyFont="1" applyFill="1" applyAlignment="1">
      <alignment vertical="center"/>
    </xf>
    <xf numFmtId="0" fontId="41" fillId="35" borderId="0" xfId="0" applyFont="1" applyFill="1" applyBorder="1" applyAlignment="1">
      <alignment horizontal="center" vertical="center"/>
    </xf>
    <xf numFmtId="0" fontId="41" fillId="35" borderId="0" xfId="0" applyFont="1" applyFill="1" applyAlignment="1">
      <alignment horizontal="center" vertical="center"/>
    </xf>
    <xf numFmtId="0" fontId="41" fillId="1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10" xfId="0" applyFill="1" applyBorder="1" applyAlignment="1">
      <alignment horizontal="right"/>
    </xf>
    <xf numFmtId="0" fontId="0" fillId="2" borderId="10" xfId="0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40" fillId="0" borderId="0" xfId="0" applyFont="1" applyAlignment="1">
      <alignment horizontal="center" vertical="center"/>
    </xf>
    <xf numFmtId="2" fontId="0" fillId="7" borderId="12" xfId="0" applyNumberForma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43" fontId="0" fillId="7" borderId="12" xfId="0" applyNumberFormat="1" applyFill="1" applyBorder="1" applyAlignment="1">
      <alignment horizontal="center" vertical="center"/>
    </xf>
    <xf numFmtId="43" fontId="0" fillId="7" borderId="13" xfId="0" applyNumberFormat="1" applyFill="1" applyBorder="1" applyAlignment="1">
      <alignment horizontal="center" vertical="center"/>
    </xf>
    <xf numFmtId="43" fontId="0" fillId="7" borderId="12" xfId="0" applyNumberFormat="1" applyFill="1" applyBorder="1" applyAlignment="1">
      <alignment horizontal="center"/>
    </xf>
    <xf numFmtId="43" fontId="0" fillId="7" borderId="13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43" fontId="0" fillId="33" borderId="12" xfId="36" applyFont="1" applyFill="1" applyBorder="1" applyAlignment="1">
      <alignment horizontal="center" vertical="center"/>
    </xf>
    <xf numFmtId="43" fontId="0" fillId="33" borderId="13" xfId="36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5" borderId="0" xfId="0" applyFill="1" applyAlignment="1">
      <alignment horizontal="center" vertical="center"/>
    </xf>
    <xf numFmtId="43" fontId="0" fillId="34" borderId="12" xfId="36" applyFont="1" applyFill="1" applyBorder="1" applyAlignment="1">
      <alignment horizontal="center" vertical="center"/>
    </xf>
    <xf numFmtId="43" fontId="0" fillId="34" borderId="13" xfId="36" applyFont="1" applyFill="1" applyBorder="1" applyAlignment="1">
      <alignment horizontal="center" vertical="center"/>
    </xf>
    <xf numFmtId="43" fontId="0" fillId="33" borderId="12" xfId="36" applyFont="1" applyFill="1" applyBorder="1" applyAlignment="1">
      <alignment horizontal="center"/>
    </xf>
    <xf numFmtId="43" fontId="0" fillId="33" borderId="13" xfId="36" applyFont="1" applyFill="1" applyBorder="1" applyAlignment="1">
      <alignment horizontal="center"/>
    </xf>
    <xf numFmtId="43" fontId="0" fillId="7" borderId="12" xfId="36" applyFont="1" applyFill="1" applyBorder="1" applyAlignment="1">
      <alignment horizontal="center"/>
    </xf>
    <xf numFmtId="43" fontId="0" fillId="7" borderId="13" xfId="36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18" borderId="0" xfId="0" applyFont="1" applyFill="1" applyAlignment="1">
      <alignment horizontal="left" vertical="center"/>
    </xf>
    <xf numFmtId="0" fontId="41" fillId="18" borderId="0" xfId="0" applyFont="1" applyFill="1" applyAlignment="1" quotePrefix="1">
      <alignment horizontal="left" vertical="center"/>
    </xf>
    <xf numFmtId="0" fontId="41" fillId="35" borderId="0" xfId="0" applyFont="1" applyFill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1" fillId="18" borderId="0" xfId="0" applyFont="1" applyFill="1" applyAlignment="1">
      <alignment horizontal="center" vertical="center"/>
    </xf>
    <xf numFmtId="2" fontId="41" fillId="7" borderId="12" xfId="0" applyNumberFormat="1" applyFont="1" applyFill="1" applyBorder="1" applyAlignment="1">
      <alignment horizontal="center" vertical="center"/>
    </xf>
    <xf numFmtId="0" fontId="41" fillId="7" borderId="13" xfId="0" applyFont="1" applyFill="1" applyBorder="1" applyAlignment="1">
      <alignment horizontal="center" vertical="center"/>
    </xf>
    <xf numFmtId="43" fontId="41" fillId="7" borderId="12" xfId="0" applyNumberFormat="1" applyFont="1" applyFill="1" applyBorder="1" applyAlignment="1">
      <alignment horizontal="center" vertical="center"/>
    </xf>
    <xf numFmtId="43" fontId="41" fillId="7" borderId="13" xfId="0" applyNumberFormat="1" applyFont="1" applyFill="1" applyBorder="1" applyAlignment="1">
      <alignment horizontal="center" vertical="center"/>
    </xf>
    <xf numFmtId="0" fontId="41" fillId="18" borderId="0" xfId="0" applyFont="1" applyFill="1" applyBorder="1" applyAlignment="1">
      <alignment horizontal="center" vertical="center"/>
    </xf>
    <xf numFmtId="43" fontId="41" fillId="34" borderId="12" xfId="0" applyNumberFormat="1" applyFont="1" applyFill="1" applyBorder="1" applyAlignment="1">
      <alignment horizontal="center" vertical="center"/>
    </xf>
    <xf numFmtId="43" fontId="41" fillId="34" borderId="13" xfId="0" applyNumberFormat="1" applyFont="1" applyFill="1" applyBorder="1" applyAlignment="1">
      <alignment horizontal="center" vertical="center"/>
    </xf>
    <xf numFmtId="0" fontId="41" fillId="35" borderId="14" xfId="0" applyFont="1" applyFill="1" applyBorder="1" applyAlignment="1">
      <alignment horizontal="center" vertical="center"/>
    </xf>
    <xf numFmtId="43" fontId="41" fillId="34" borderId="12" xfId="36" applyFont="1" applyFill="1" applyBorder="1" applyAlignment="1">
      <alignment horizontal="center" vertical="center"/>
    </xf>
    <xf numFmtId="43" fontId="41" fillId="34" borderId="13" xfId="36" applyFont="1" applyFill="1" applyBorder="1" applyAlignment="1">
      <alignment horizontal="center" vertical="center"/>
    </xf>
    <xf numFmtId="43" fontId="41" fillId="7" borderId="12" xfId="36" applyFont="1" applyFill="1" applyBorder="1" applyAlignment="1">
      <alignment horizontal="center" vertical="center"/>
    </xf>
    <xf numFmtId="43" fontId="41" fillId="7" borderId="13" xfId="36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0" fillId="32" borderId="10" xfId="0" applyFill="1" applyBorder="1" applyAlignment="1">
      <alignment horizontal="center" vertical="center"/>
    </xf>
    <xf numFmtId="0" fontId="41" fillId="0" borderId="0" xfId="0" applyFont="1" applyFill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0" borderId="0" xfId="0" applyFont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T75"/>
  <sheetViews>
    <sheetView zoomScale="70" zoomScaleNormal="70" zoomScalePageLayoutView="0" workbookViewId="0" topLeftCell="A1">
      <selection activeCell="V31" sqref="V31"/>
    </sheetView>
  </sheetViews>
  <sheetFormatPr defaultColWidth="9.140625" defaultRowHeight="15"/>
  <cols>
    <col min="3" max="3" width="5.57421875" style="1" customWidth="1"/>
    <col min="4" max="4" width="12.421875" style="2" bestFit="1" customWidth="1"/>
    <col min="5" max="6" width="8.57421875" style="0" customWidth="1"/>
    <col min="7" max="7" width="9.57421875" style="2" bestFit="1" customWidth="1"/>
    <col min="8" max="8" width="8.57421875" style="0" customWidth="1"/>
    <col min="9" max="9" width="13.28125" style="2" bestFit="1" customWidth="1"/>
    <col min="10" max="10" width="9.57421875" style="0" customWidth="1"/>
    <col min="11" max="12" width="8.57421875" style="0" customWidth="1"/>
    <col min="13" max="14" width="8.57421875" style="2" customWidth="1"/>
    <col min="15" max="15" width="12.28125" style="0" bestFit="1" customWidth="1"/>
    <col min="16" max="16" width="8.57421875" style="0" customWidth="1"/>
    <col min="17" max="20" width="10.57421875" style="0" customWidth="1"/>
  </cols>
  <sheetData>
    <row r="2" spans="3:16" ht="19.5">
      <c r="C2" s="81" t="s">
        <v>77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3:16" ht="19.5">
      <c r="C3" s="76" t="s">
        <v>92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3:16" ht="19.5" customHeight="1">
      <c r="C4" s="80" t="s">
        <v>0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3:16" ht="14.25">
      <c r="C5" s="80" t="s">
        <v>1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3:16" ht="19.5">
      <c r="C6" s="71" t="s">
        <v>9</v>
      </c>
      <c r="D6" s="71"/>
      <c r="E6" s="71"/>
      <c r="F6" s="27"/>
      <c r="G6" s="27"/>
      <c r="H6" s="27"/>
      <c r="I6" s="23"/>
      <c r="J6" s="23"/>
      <c r="K6" s="27"/>
      <c r="L6" s="34"/>
      <c r="M6" s="34"/>
      <c r="N6" s="34"/>
      <c r="O6" s="34"/>
      <c r="P6" s="34"/>
    </row>
    <row r="7" spans="3:20" ht="14.25">
      <c r="C7" s="23">
        <v>1</v>
      </c>
      <c r="D7" s="102" t="s">
        <v>90</v>
      </c>
      <c r="E7" s="102"/>
      <c r="F7" s="27" t="s">
        <v>34</v>
      </c>
      <c r="G7" s="28" t="s">
        <v>91</v>
      </c>
      <c r="H7" s="27"/>
      <c r="I7" s="28">
        <v>45</v>
      </c>
      <c r="J7" s="23" t="s">
        <v>2</v>
      </c>
      <c r="K7" s="27"/>
      <c r="L7" s="68" t="s">
        <v>59</v>
      </c>
      <c r="M7" s="68"/>
      <c r="N7" s="68"/>
      <c r="O7" s="68"/>
      <c r="P7" s="68"/>
      <c r="Q7" s="68"/>
      <c r="R7" s="68"/>
      <c r="S7" s="68"/>
      <c r="T7" s="68"/>
    </row>
    <row r="8" spans="3:19" ht="14.25">
      <c r="C8" s="23">
        <v>2</v>
      </c>
      <c r="D8" s="72" t="s">
        <v>3</v>
      </c>
      <c r="E8" s="72"/>
      <c r="F8" s="72"/>
      <c r="G8" s="72"/>
      <c r="H8" s="72"/>
      <c r="I8" s="28">
        <v>80</v>
      </c>
      <c r="J8" s="23" t="s">
        <v>4</v>
      </c>
      <c r="K8" s="27"/>
      <c r="L8" s="36"/>
      <c r="M8" s="36"/>
      <c r="N8" s="36"/>
      <c r="O8" s="36"/>
      <c r="P8" s="36"/>
      <c r="Q8" s="36"/>
      <c r="R8" s="36"/>
      <c r="S8" s="36"/>
    </row>
    <row r="9" spans="3:19" ht="14.25">
      <c r="C9" s="23">
        <v>3</v>
      </c>
      <c r="D9" s="72" t="s">
        <v>5</v>
      </c>
      <c r="E9" s="72"/>
      <c r="F9" s="72"/>
      <c r="G9" s="72"/>
      <c r="H9" s="72"/>
      <c r="I9" s="29">
        <v>1000000</v>
      </c>
      <c r="J9" s="23" t="s">
        <v>6</v>
      </c>
      <c r="K9" s="27"/>
      <c r="M9" s="75" t="s">
        <v>45</v>
      </c>
      <c r="N9" s="75"/>
      <c r="O9" s="75"/>
      <c r="P9" s="75"/>
      <c r="Q9" s="75" t="s">
        <v>58</v>
      </c>
      <c r="R9" s="75"/>
      <c r="S9" s="75"/>
    </row>
    <row r="10" spans="3:19" ht="14.25">
      <c r="C10" s="23">
        <v>4</v>
      </c>
      <c r="D10" s="72" t="s">
        <v>7</v>
      </c>
      <c r="E10" s="72"/>
      <c r="F10" s="72"/>
      <c r="G10" s="72"/>
      <c r="H10" s="72"/>
      <c r="I10" s="29">
        <v>1000</v>
      </c>
      <c r="J10" s="23" t="s">
        <v>6</v>
      </c>
      <c r="K10" s="27"/>
      <c r="M10" s="73" t="s">
        <v>46</v>
      </c>
      <c r="N10" s="73"/>
      <c r="O10" s="73"/>
      <c r="P10" s="73"/>
      <c r="Q10" s="74">
        <v>83</v>
      </c>
      <c r="R10" s="74"/>
      <c r="S10" s="74"/>
    </row>
    <row r="11" spans="3:19" ht="14.25">
      <c r="C11" s="23">
        <v>5</v>
      </c>
      <c r="D11" s="72" t="s">
        <v>8</v>
      </c>
      <c r="E11" s="72"/>
      <c r="F11" s="72"/>
      <c r="G11" s="72"/>
      <c r="H11" s="72"/>
      <c r="I11" s="29">
        <v>100000</v>
      </c>
      <c r="J11" s="23" t="s">
        <v>6</v>
      </c>
      <c r="K11" s="27"/>
      <c r="M11" s="69" t="s">
        <v>47</v>
      </c>
      <c r="N11" s="69"/>
      <c r="O11" s="69"/>
      <c r="P11" s="69"/>
      <c r="Q11" s="70">
        <v>120</v>
      </c>
      <c r="R11" s="70"/>
      <c r="S11" s="70"/>
    </row>
    <row r="12" spans="3:19" ht="14.25">
      <c r="C12" s="23">
        <v>6</v>
      </c>
      <c r="D12" s="72" t="s">
        <v>14</v>
      </c>
      <c r="E12" s="72"/>
      <c r="F12" s="72"/>
      <c r="G12" s="72"/>
      <c r="H12" s="72"/>
      <c r="I12" s="28">
        <v>5</v>
      </c>
      <c r="J12" s="23" t="s">
        <v>10</v>
      </c>
      <c r="K12" s="27"/>
      <c r="M12" s="73" t="s">
        <v>48</v>
      </c>
      <c r="N12" s="73"/>
      <c r="O12" s="73"/>
      <c r="P12" s="73"/>
      <c r="Q12" s="74">
        <v>120</v>
      </c>
      <c r="R12" s="74"/>
      <c r="S12" s="74"/>
    </row>
    <row r="13" spans="3:19" ht="14.25">
      <c r="C13" s="23">
        <v>7</v>
      </c>
      <c r="D13" s="72" t="s">
        <v>65</v>
      </c>
      <c r="E13" s="72"/>
      <c r="F13" s="72"/>
      <c r="G13" s="72"/>
      <c r="H13" s="72"/>
      <c r="I13" s="29">
        <v>1800</v>
      </c>
      <c r="J13" s="23" t="s">
        <v>11</v>
      </c>
      <c r="K13" s="27"/>
      <c r="M13" s="69" t="s">
        <v>49</v>
      </c>
      <c r="N13" s="69"/>
      <c r="O13" s="69"/>
      <c r="P13" s="69"/>
      <c r="Q13" s="70">
        <v>120</v>
      </c>
      <c r="R13" s="70"/>
      <c r="S13" s="70"/>
    </row>
    <row r="14" spans="3:19" ht="14.25">
      <c r="C14" s="23">
        <v>8</v>
      </c>
      <c r="D14" s="72" t="s">
        <v>12</v>
      </c>
      <c r="E14" s="72"/>
      <c r="F14" s="72"/>
      <c r="G14" s="72"/>
      <c r="H14" s="72"/>
      <c r="I14" s="28">
        <v>130</v>
      </c>
      <c r="J14" s="23" t="s">
        <v>4</v>
      </c>
      <c r="K14" s="27"/>
      <c r="M14" s="73" t="s">
        <v>50</v>
      </c>
      <c r="N14" s="73"/>
      <c r="O14" s="73"/>
      <c r="P14" s="73"/>
      <c r="Q14" s="74">
        <v>100</v>
      </c>
      <c r="R14" s="74"/>
      <c r="S14" s="74"/>
    </row>
    <row r="15" spans="3:19" ht="14.25">
      <c r="C15" s="23">
        <v>9</v>
      </c>
      <c r="D15" s="72" t="s">
        <v>17</v>
      </c>
      <c r="E15" s="72"/>
      <c r="F15" s="72"/>
      <c r="G15" s="72"/>
      <c r="H15" s="72"/>
      <c r="I15" s="28">
        <v>11</v>
      </c>
      <c r="J15" s="23" t="s">
        <v>4</v>
      </c>
      <c r="K15" s="27"/>
      <c r="M15" s="69" t="s">
        <v>51</v>
      </c>
      <c r="N15" s="69"/>
      <c r="O15" s="69"/>
      <c r="P15" s="69"/>
      <c r="Q15" s="70">
        <v>100</v>
      </c>
      <c r="R15" s="70"/>
      <c r="S15" s="70"/>
    </row>
    <row r="16" spans="3:19" ht="14.25">
      <c r="C16" s="23">
        <v>10</v>
      </c>
      <c r="D16" s="72" t="s">
        <v>13</v>
      </c>
      <c r="E16" s="72"/>
      <c r="F16" s="72"/>
      <c r="G16" s="72"/>
      <c r="H16" s="72"/>
      <c r="I16" s="29">
        <v>5000</v>
      </c>
      <c r="J16" s="23" t="s">
        <v>6</v>
      </c>
      <c r="K16" s="27"/>
      <c r="M16" s="73" t="s">
        <v>52</v>
      </c>
      <c r="N16" s="73"/>
      <c r="O16" s="73"/>
      <c r="P16" s="73"/>
      <c r="Q16" s="74">
        <v>110</v>
      </c>
      <c r="R16" s="74"/>
      <c r="S16" s="74"/>
    </row>
    <row r="17" spans="3:19" ht="14.25">
      <c r="C17" s="23">
        <v>11</v>
      </c>
      <c r="D17" s="72" t="s">
        <v>15</v>
      </c>
      <c r="E17" s="72"/>
      <c r="F17" s="72"/>
      <c r="G17" s="72"/>
      <c r="H17" s="72"/>
      <c r="I17" s="29">
        <v>4000</v>
      </c>
      <c r="J17" s="23" t="s">
        <v>11</v>
      </c>
      <c r="K17" s="27"/>
      <c r="M17" s="69" t="s">
        <v>53</v>
      </c>
      <c r="N17" s="69"/>
      <c r="O17" s="69"/>
      <c r="P17" s="69"/>
      <c r="Q17" s="70">
        <v>110</v>
      </c>
      <c r="R17" s="70"/>
      <c r="S17" s="70"/>
    </row>
    <row r="18" spans="3:19" ht="14.25">
      <c r="C18" s="23">
        <v>12</v>
      </c>
      <c r="D18" s="72" t="s">
        <v>16</v>
      </c>
      <c r="E18" s="72"/>
      <c r="F18" s="72"/>
      <c r="G18" s="72"/>
      <c r="H18" s="72"/>
      <c r="I18" s="28">
        <v>15</v>
      </c>
      <c r="J18" s="23" t="s">
        <v>4</v>
      </c>
      <c r="K18" s="27"/>
      <c r="M18" s="73" t="s">
        <v>54</v>
      </c>
      <c r="N18" s="73"/>
      <c r="O18" s="73"/>
      <c r="P18" s="73"/>
      <c r="Q18" s="74">
        <v>125</v>
      </c>
      <c r="R18" s="74"/>
      <c r="S18" s="74"/>
    </row>
    <row r="19" spans="3:19" ht="14.25">
      <c r="C19" s="23">
        <v>13</v>
      </c>
      <c r="D19" s="72" t="s">
        <v>18</v>
      </c>
      <c r="E19" s="72"/>
      <c r="F19" s="72"/>
      <c r="G19" s="72"/>
      <c r="H19" s="72"/>
      <c r="I19" s="28">
        <v>30</v>
      </c>
      <c r="J19" s="23" t="s">
        <v>6</v>
      </c>
      <c r="K19" s="27"/>
      <c r="M19" s="69" t="s">
        <v>55</v>
      </c>
      <c r="N19" s="69"/>
      <c r="O19" s="69"/>
      <c r="P19" s="69"/>
      <c r="Q19" s="70">
        <v>110</v>
      </c>
      <c r="R19" s="70"/>
      <c r="S19" s="70"/>
    </row>
    <row r="20" spans="3:19" ht="14.25">
      <c r="C20" s="23">
        <v>14</v>
      </c>
      <c r="D20" s="72" t="s">
        <v>19</v>
      </c>
      <c r="E20" s="72"/>
      <c r="F20" s="72"/>
      <c r="G20" s="72"/>
      <c r="H20" s="72"/>
      <c r="I20" s="28">
        <v>10</v>
      </c>
      <c r="J20" s="23" t="s">
        <v>4</v>
      </c>
      <c r="K20" s="27"/>
      <c r="M20" s="73" t="s">
        <v>56</v>
      </c>
      <c r="N20" s="73"/>
      <c r="O20" s="73"/>
      <c r="P20" s="73"/>
      <c r="Q20" s="74">
        <v>110</v>
      </c>
      <c r="R20" s="74"/>
      <c r="S20" s="74"/>
    </row>
    <row r="21" spans="3:19" ht="14.25">
      <c r="C21" s="23">
        <v>15</v>
      </c>
      <c r="D21" s="72" t="s">
        <v>24</v>
      </c>
      <c r="E21" s="72"/>
      <c r="F21" s="72"/>
      <c r="G21" s="72"/>
      <c r="H21" s="72"/>
      <c r="I21" s="28">
        <v>0.1514</v>
      </c>
      <c r="J21" s="80" t="s">
        <v>78</v>
      </c>
      <c r="K21" s="80"/>
      <c r="M21" s="69" t="s">
        <v>57</v>
      </c>
      <c r="N21" s="69"/>
      <c r="O21" s="69"/>
      <c r="P21" s="69"/>
      <c r="Q21" s="70">
        <v>130</v>
      </c>
      <c r="R21" s="70"/>
      <c r="S21" s="70"/>
    </row>
    <row r="22" spans="3:14" ht="14.25">
      <c r="C22" s="23">
        <v>16</v>
      </c>
      <c r="D22" s="72" t="s">
        <v>25</v>
      </c>
      <c r="E22" s="72"/>
      <c r="F22" s="72"/>
      <c r="G22" s="72"/>
      <c r="H22" s="72"/>
      <c r="I22" s="28">
        <v>0.2271</v>
      </c>
      <c r="J22" s="80" t="s">
        <v>78</v>
      </c>
      <c r="K22" s="80"/>
      <c r="M22"/>
      <c r="N22"/>
    </row>
    <row r="23" spans="3:16" ht="19.5">
      <c r="C23" s="23"/>
      <c r="D23" s="27"/>
      <c r="E23" s="27"/>
      <c r="F23" s="27"/>
      <c r="G23" s="27"/>
      <c r="H23" s="27"/>
      <c r="I23" s="23"/>
      <c r="J23" s="23"/>
      <c r="K23" s="27"/>
      <c r="L23" s="34"/>
      <c r="M23" s="34"/>
      <c r="N23" s="34"/>
      <c r="O23" s="34"/>
      <c r="P23" s="34"/>
    </row>
    <row r="24" spans="3:16" ht="19.5">
      <c r="C24" s="71" t="s">
        <v>79</v>
      </c>
      <c r="D24" s="71"/>
      <c r="E24" s="71"/>
      <c r="F24" s="27"/>
      <c r="G24" s="27"/>
      <c r="H24" s="27"/>
      <c r="I24" s="23"/>
      <c r="J24" s="23"/>
      <c r="K24" s="27"/>
      <c r="L24" s="34"/>
      <c r="M24" s="34"/>
      <c r="N24" s="34"/>
      <c r="O24" s="34"/>
      <c r="P24" s="34"/>
    </row>
    <row r="25" spans="3:16" ht="19.5">
      <c r="C25" s="23">
        <v>17</v>
      </c>
      <c r="D25" s="72" t="s">
        <v>89</v>
      </c>
      <c r="E25" s="72"/>
      <c r="F25" s="27"/>
      <c r="G25" s="27"/>
      <c r="H25" s="27"/>
      <c r="I25" s="28">
        <v>200</v>
      </c>
      <c r="J25" s="23" t="s">
        <v>80</v>
      </c>
      <c r="K25" s="27"/>
      <c r="L25" s="34"/>
      <c r="M25" s="34"/>
      <c r="N25" s="34"/>
      <c r="O25" s="34"/>
      <c r="P25" s="34"/>
    </row>
    <row r="26" spans="3:16" ht="19.5">
      <c r="C26" s="23">
        <v>18</v>
      </c>
      <c r="D26" s="72" t="s">
        <v>88</v>
      </c>
      <c r="E26" s="72"/>
      <c r="F26" s="27"/>
      <c r="G26" s="27"/>
      <c r="H26" s="27"/>
      <c r="I26" s="28">
        <v>500</v>
      </c>
      <c r="J26" s="23" t="s">
        <v>66</v>
      </c>
      <c r="K26" s="27"/>
      <c r="L26" s="34"/>
      <c r="M26" s="34"/>
      <c r="N26" s="34"/>
      <c r="O26" s="34"/>
      <c r="P26" s="34"/>
    </row>
    <row r="27" spans="3:16" ht="19.5">
      <c r="C27" s="23">
        <v>18</v>
      </c>
      <c r="D27" s="72" t="s">
        <v>81</v>
      </c>
      <c r="E27" s="72"/>
      <c r="F27" s="27"/>
      <c r="G27" s="27"/>
      <c r="H27" s="27"/>
      <c r="I27" s="28">
        <v>100</v>
      </c>
      <c r="J27" s="23" t="s">
        <v>66</v>
      </c>
      <c r="K27" s="27"/>
      <c r="L27" s="34"/>
      <c r="M27" s="34"/>
      <c r="N27" s="34"/>
      <c r="O27" s="34"/>
      <c r="P27" s="34"/>
    </row>
    <row r="28" spans="3:16" ht="19.5">
      <c r="C28" s="23"/>
      <c r="D28" s="27"/>
      <c r="E28" s="27"/>
      <c r="F28" s="27"/>
      <c r="G28" s="27"/>
      <c r="H28" s="27"/>
      <c r="I28" s="23"/>
      <c r="J28" s="23"/>
      <c r="K28" s="27"/>
      <c r="L28" s="34"/>
      <c r="M28" s="34"/>
      <c r="N28" s="34"/>
      <c r="O28" s="34"/>
      <c r="P28" s="34"/>
    </row>
    <row r="29" spans="3:16" ht="19.5">
      <c r="C29" s="71" t="s">
        <v>93</v>
      </c>
      <c r="D29" s="71"/>
      <c r="E29" s="71"/>
      <c r="F29" s="27"/>
      <c r="G29" s="27"/>
      <c r="H29" s="27"/>
      <c r="I29" s="35"/>
      <c r="J29" s="35"/>
      <c r="K29" s="27"/>
      <c r="L29" s="37"/>
      <c r="M29" s="37"/>
      <c r="N29" s="37"/>
      <c r="O29" s="37"/>
      <c r="P29" s="37"/>
    </row>
    <row r="30" spans="3:19" ht="14.25">
      <c r="C30" s="18">
        <v>1</v>
      </c>
      <c r="D30" s="95" t="s">
        <v>21</v>
      </c>
      <c r="E30" s="95"/>
      <c r="F30" s="20" t="s">
        <v>22</v>
      </c>
      <c r="G30" s="80" t="s">
        <v>31</v>
      </c>
      <c r="H30" s="80"/>
      <c r="I30" s="80"/>
      <c r="J30" s="80"/>
      <c r="K30" s="80"/>
      <c r="L30" s="20" t="s">
        <v>22</v>
      </c>
      <c r="M30" s="100">
        <f>(E32+I32+N32)/2</f>
        <v>550500</v>
      </c>
      <c r="N30" s="101"/>
      <c r="O30" s="20" t="s">
        <v>38</v>
      </c>
      <c r="Q30" s="68" t="s">
        <v>94</v>
      </c>
      <c r="R30" s="68"/>
      <c r="S30" s="68"/>
    </row>
    <row r="31" spans="3:19" ht="14.25">
      <c r="C31" s="18"/>
      <c r="D31" s="19"/>
      <c r="E31" s="19"/>
      <c r="F31" s="19"/>
      <c r="G31" s="20"/>
      <c r="I31" s="20"/>
      <c r="M31" s="20"/>
      <c r="N31" s="20"/>
      <c r="Q31" s="68"/>
      <c r="R31" s="68"/>
      <c r="S31" s="68"/>
    </row>
    <row r="32" spans="3:19" ht="14.25">
      <c r="C32" s="18"/>
      <c r="D32" s="35" t="s">
        <v>5</v>
      </c>
      <c r="E32" s="96">
        <v>1000000</v>
      </c>
      <c r="F32" s="97"/>
      <c r="G32" s="21" t="s">
        <v>6</v>
      </c>
      <c r="H32" s="22" t="s">
        <v>7</v>
      </c>
      <c r="I32" s="98">
        <v>1000</v>
      </c>
      <c r="J32" s="99"/>
      <c r="K32" s="20" t="s">
        <v>6</v>
      </c>
      <c r="L32" s="80" t="s">
        <v>8</v>
      </c>
      <c r="M32" s="88"/>
      <c r="N32" s="89">
        <v>100000</v>
      </c>
      <c r="O32" s="90"/>
      <c r="P32" s="20" t="s">
        <v>6</v>
      </c>
      <c r="Q32" s="68"/>
      <c r="R32" s="68"/>
      <c r="S32" s="68"/>
    </row>
    <row r="33" spans="3:19" ht="14.25">
      <c r="C33" s="18"/>
      <c r="D33" s="19"/>
      <c r="E33" s="19"/>
      <c r="F33" s="19"/>
      <c r="G33" s="20"/>
      <c r="I33" s="20"/>
      <c r="M33" s="20"/>
      <c r="N33" s="20"/>
      <c r="Q33" s="68"/>
      <c r="R33" s="68"/>
      <c r="S33" s="68"/>
    </row>
    <row r="34" spans="3:19" ht="14.25">
      <c r="C34" s="18">
        <v>2</v>
      </c>
      <c r="D34" s="80" t="s">
        <v>26</v>
      </c>
      <c r="E34" s="80"/>
      <c r="F34" s="20" t="s">
        <v>22</v>
      </c>
      <c r="G34" s="80" t="s">
        <v>32</v>
      </c>
      <c r="H34" s="80"/>
      <c r="I34" s="80"/>
      <c r="J34" s="80"/>
      <c r="K34" s="80"/>
      <c r="L34" s="80"/>
      <c r="M34" s="80"/>
      <c r="N34" s="20" t="s">
        <v>22</v>
      </c>
      <c r="O34" s="9">
        <f>F36*J36*(N36/60)</f>
        <v>14.5344</v>
      </c>
      <c r="P34" s="20" t="s">
        <v>37</v>
      </c>
      <c r="Q34" s="68" t="s">
        <v>94</v>
      </c>
      <c r="R34" s="68"/>
      <c r="S34" s="68"/>
    </row>
    <row r="35" spans="3:19" ht="14.25">
      <c r="C35" s="18"/>
      <c r="D35" s="80" t="s">
        <v>20</v>
      </c>
      <c r="E35" s="80"/>
      <c r="F35" s="20"/>
      <c r="G35" s="20"/>
      <c r="H35" s="20"/>
      <c r="I35" s="20"/>
      <c r="J35" s="20"/>
      <c r="K35" s="20"/>
      <c r="L35" s="20"/>
      <c r="M35" s="20"/>
      <c r="N35" s="20"/>
      <c r="Q35" s="68"/>
      <c r="R35" s="68"/>
      <c r="S35" s="68"/>
    </row>
    <row r="36" spans="3:19" ht="14.25">
      <c r="C36" s="18"/>
      <c r="D36" s="80" t="s">
        <v>26</v>
      </c>
      <c r="E36" s="88"/>
      <c r="F36" s="24">
        <v>0.1514</v>
      </c>
      <c r="G36" s="79" t="s">
        <v>33</v>
      </c>
      <c r="H36" s="92"/>
      <c r="I36" s="6" t="s">
        <v>34</v>
      </c>
      <c r="J36" s="25">
        <v>120</v>
      </c>
      <c r="K36" s="20" t="s">
        <v>2</v>
      </c>
      <c r="L36" s="80" t="s">
        <v>35</v>
      </c>
      <c r="M36" s="88"/>
      <c r="N36" s="24">
        <v>48</v>
      </c>
      <c r="O36" s="20" t="s">
        <v>36</v>
      </c>
      <c r="Q36" s="68"/>
      <c r="R36" s="68"/>
      <c r="S36" s="68"/>
    </row>
    <row r="37" spans="3:19" ht="14.25">
      <c r="C37" s="1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Q37" s="68"/>
      <c r="R37" s="68"/>
      <c r="S37" s="68"/>
    </row>
    <row r="38" spans="3:19" ht="14.25">
      <c r="C38" s="18"/>
      <c r="D38" s="19"/>
      <c r="E38" s="19"/>
      <c r="F38" s="19"/>
      <c r="G38" s="20"/>
      <c r="I38" s="20"/>
      <c r="M38" s="20"/>
      <c r="N38" s="20"/>
      <c r="Q38" s="68"/>
      <c r="R38" s="68"/>
      <c r="S38" s="68"/>
    </row>
    <row r="39" spans="3:19" ht="14.25">
      <c r="C39" s="18">
        <v>3</v>
      </c>
      <c r="D39" s="80" t="s">
        <v>27</v>
      </c>
      <c r="E39" s="80"/>
      <c r="F39" s="20" t="s">
        <v>22</v>
      </c>
      <c r="G39" s="80" t="s">
        <v>39</v>
      </c>
      <c r="H39" s="80"/>
      <c r="I39" s="80"/>
      <c r="J39" s="80"/>
      <c r="K39" s="80"/>
      <c r="L39" s="20" t="s">
        <v>22</v>
      </c>
      <c r="M39" s="84">
        <f>O41+L47+L49</f>
        <v>472715</v>
      </c>
      <c r="N39" s="85"/>
      <c r="O39" s="20" t="s">
        <v>44</v>
      </c>
      <c r="Q39" s="68" t="s">
        <v>94</v>
      </c>
      <c r="R39" s="68"/>
      <c r="S39" s="68"/>
    </row>
    <row r="40" spans="3:19" ht="14.25">
      <c r="C40" s="18"/>
      <c r="D40" s="5" t="s">
        <v>20</v>
      </c>
      <c r="E40" s="5"/>
      <c r="F40" s="20" t="s">
        <v>20</v>
      </c>
      <c r="G40" s="5"/>
      <c r="H40" s="5"/>
      <c r="I40" s="22"/>
      <c r="J40" s="5"/>
      <c r="K40" s="5"/>
      <c r="L40" s="5"/>
      <c r="M40" s="5"/>
      <c r="N40" s="5"/>
      <c r="Q40" s="68"/>
      <c r="R40" s="68"/>
      <c r="S40" s="68"/>
    </row>
    <row r="41" spans="3:19" ht="14.25">
      <c r="C41" s="18"/>
      <c r="D41" s="82" t="s">
        <v>28</v>
      </c>
      <c r="E41" s="83"/>
      <c r="F41" s="20" t="s">
        <v>22</v>
      </c>
      <c r="G41" s="80" t="s">
        <v>40</v>
      </c>
      <c r="H41" s="80"/>
      <c r="I41" s="80"/>
      <c r="J41" s="80"/>
      <c r="K41" s="80"/>
      <c r="L41" s="80"/>
      <c r="M41" s="80"/>
      <c r="N41" s="20" t="s">
        <v>22</v>
      </c>
      <c r="O41" s="12">
        <f>(E43+I43-N43-F45)/L45</f>
        <v>179200</v>
      </c>
      <c r="P41" s="20" t="s">
        <v>44</v>
      </c>
      <c r="Q41" s="68"/>
      <c r="R41" s="68"/>
      <c r="S41" s="68"/>
    </row>
    <row r="42" spans="3:19" ht="14.25">
      <c r="C42" s="18"/>
      <c r="D42" s="20"/>
      <c r="G42" s="20"/>
      <c r="I42" s="20"/>
      <c r="M42" s="20"/>
      <c r="N42" s="20"/>
      <c r="Q42" s="68"/>
      <c r="R42" s="68"/>
      <c r="S42" s="68"/>
    </row>
    <row r="43" spans="3:19" ht="14.25">
      <c r="C43" s="18"/>
      <c r="D43" s="35" t="s">
        <v>5</v>
      </c>
      <c r="E43" s="86">
        <f>E32</f>
        <v>1000000</v>
      </c>
      <c r="F43" s="87"/>
      <c r="G43" s="20" t="s">
        <v>6</v>
      </c>
      <c r="H43" s="10" t="s">
        <v>7</v>
      </c>
      <c r="I43" s="84">
        <f>I32</f>
        <v>1000</v>
      </c>
      <c r="J43" s="85"/>
      <c r="K43" s="18" t="s">
        <v>6</v>
      </c>
      <c r="L43" s="93" t="s">
        <v>8</v>
      </c>
      <c r="M43" s="94"/>
      <c r="N43" s="84">
        <f>N32</f>
        <v>100000</v>
      </c>
      <c r="O43" s="85"/>
      <c r="P43" s="20" t="s">
        <v>6</v>
      </c>
      <c r="Q43" s="68"/>
      <c r="R43" s="68"/>
      <c r="S43" s="68"/>
    </row>
    <row r="44" spans="17:19" ht="14.25">
      <c r="Q44" s="68"/>
      <c r="R44" s="68"/>
      <c r="S44" s="68"/>
    </row>
    <row r="45" spans="3:19" ht="14.25">
      <c r="C45" s="18"/>
      <c r="D45" s="80" t="s">
        <v>41</v>
      </c>
      <c r="E45" s="88"/>
      <c r="F45" s="89">
        <v>5000</v>
      </c>
      <c r="G45" s="90"/>
      <c r="H45" s="20" t="s">
        <v>6</v>
      </c>
      <c r="I45" s="80" t="s">
        <v>43</v>
      </c>
      <c r="J45" s="80"/>
      <c r="K45" s="88"/>
      <c r="L45" s="24">
        <v>5</v>
      </c>
      <c r="M45" s="20" t="s">
        <v>42</v>
      </c>
      <c r="N45" s="20"/>
      <c r="O45" s="20"/>
      <c r="Q45" s="68"/>
      <c r="R45" s="68"/>
      <c r="S45" s="68"/>
    </row>
    <row r="46" spans="17:19" ht="14.25">
      <c r="Q46" s="68"/>
      <c r="R46" s="68"/>
      <c r="S46" s="68"/>
    </row>
    <row r="47" spans="3:19" ht="14.25">
      <c r="C47" s="18"/>
      <c r="D47" s="82" t="s">
        <v>29</v>
      </c>
      <c r="E47" s="83"/>
      <c r="F47" s="3" t="s">
        <v>22</v>
      </c>
      <c r="G47" s="26">
        <v>130</v>
      </c>
      <c r="H47" s="20" t="s">
        <v>4</v>
      </c>
      <c r="I47" s="68" t="s">
        <v>60</v>
      </c>
      <c r="J47" s="68"/>
      <c r="K47" s="20" t="s">
        <v>22</v>
      </c>
      <c r="L47" s="86">
        <f>(G47/100)*O41</f>
        <v>232960</v>
      </c>
      <c r="M47" s="87"/>
      <c r="N47" s="20" t="s">
        <v>6</v>
      </c>
      <c r="O47" s="20"/>
      <c r="Q47" s="68"/>
      <c r="R47" s="68"/>
      <c r="S47" s="68"/>
    </row>
    <row r="48" spans="3:19" ht="14.25">
      <c r="C48" s="18"/>
      <c r="D48" s="20"/>
      <c r="F48" s="11" t="s">
        <v>20</v>
      </c>
      <c r="G48" s="11"/>
      <c r="H48" s="20" t="s">
        <v>20</v>
      </c>
      <c r="I48" s="68" t="s">
        <v>20</v>
      </c>
      <c r="J48" s="68"/>
      <c r="K48" s="20" t="s">
        <v>20</v>
      </c>
      <c r="M48" s="20"/>
      <c r="N48" s="20" t="s">
        <v>20</v>
      </c>
      <c r="Q48" s="68"/>
      <c r="R48" s="68"/>
      <c r="S48" s="68"/>
    </row>
    <row r="49" spans="3:19" ht="14.25">
      <c r="C49" s="18"/>
      <c r="D49" s="82" t="s">
        <v>30</v>
      </c>
      <c r="E49" s="83"/>
      <c r="F49" s="20" t="s">
        <v>22</v>
      </c>
      <c r="G49" s="26">
        <v>11</v>
      </c>
      <c r="H49" s="20" t="s">
        <v>4</v>
      </c>
      <c r="I49" s="91" t="s">
        <v>61</v>
      </c>
      <c r="J49" s="91"/>
      <c r="K49" s="20" t="s">
        <v>22</v>
      </c>
      <c r="L49" s="86">
        <f>(G49/100)*M30</f>
        <v>60555</v>
      </c>
      <c r="M49" s="87"/>
      <c r="N49" s="20" t="s">
        <v>6</v>
      </c>
      <c r="Q49" s="68"/>
      <c r="R49" s="68"/>
      <c r="S49" s="68"/>
    </row>
    <row r="50" spans="17:19" ht="14.25">
      <c r="Q50" s="68"/>
      <c r="R50" s="68"/>
      <c r="S50" s="68"/>
    </row>
    <row r="51" spans="17:19" ht="14.25">
      <c r="Q51" s="68"/>
      <c r="R51" s="68"/>
      <c r="S51" s="68"/>
    </row>
    <row r="52" spans="3:19" ht="14.25">
      <c r="C52" s="1">
        <v>4</v>
      </c>
      <c r="D52" s="80" t="s">
        <v>62</v>
      </c>
      <c r="E52" s="80"/>
      <c r="F52" s="2" t="s">
        <v>22</v>
      </c>
      <c r="G52" s="80" t="s">
        <v>70</v>
      </c>
      <c r="H52" s="80"/>
      <c r="I52" s="80"/>
      <c r="J52" s="80"/>
      <c r="K52" s="80"/>
      <c r="L52" s="80"/>
      <c r="M52" s="80"/>
      <c r="N52" s="80"/>
      <c r="O52" s="80"/>
      <c r="P52" s="80"/>
      <c r="Q52" s="68" t="s">
        <v>94</v>
      </c>
      <c r="R52" s="68"/>
      <c r="S52" s="68"/>
    </row>
    <row r="53" spans="6:19" ht="14.25">
      <c r="F53" s="2" t="s">
        <v>22</v>
      </c>
      <c r="G53" s="77">
        <f>L57+L61+L63+L67+L69</f>
        <v>743.6921444444445</v>
      </c>
      <c r="H53" s="78"/>
      <c r="I53" s="79" t="s">
        <v>66</v>
      </c>
      <c r="J53" s="80"/>
      <c r="Q53" s="68"/>
      <c r="R53" s="68"/>
      <c r="S53" s="68"/>
    </row>
    <row r="54" spans="6:19" ht="14.25">
      <c r="F54" s="2"/>
      <c r="Q54" s="68"/>
      <c r="R54" s="68"/>
      <c r="S54" s="68"/>
    </row>
    <row r="55" spans="4:19" ht="14.25">
      <c r="D55" s="82" t="s">
        <v>63</v>
      </c>
      <c r="E55" s="83"/>
      <c r="F55" s="2" t="s">
        <v>22</v>
      </c>
      <c r="G55" s="80" t="s">
        <v>64</v>
      </c>
      <c r="H55" s="80"/>
      <c r="I55" s="80"/>
      <c r="J55" s="80"/>
      <c r="K55" s="80"/>
      <c r="Q55" s="68"/>
      <c r="R55" s="68"/>
      <c r="S55" s="68"/>
    </row>
    <row r="56" spans="6:19" ht="14.25">
      <c r="F56" s="2" t="s">
        <v>20</v>
      </c>
      <c r="Q56" s="68"/>
      <c r="R56" s="68"/>
      <c r="S56" s="68"/>
    </row>
    <row r="57" spans="6:19" ht="15">
      <c r="F57" s="2" t="s">
        <v>22</v>
      </c>
      <c r="G57" s="84">
        <f>M39</f>
        <v>472715</v>
      </c>
      <c r="H57" s="78"/>
      <c r="I57" s="4" t="s">
        <v>23</v>
      </c>
      <c r="J57" s="30">
        <v>1800</v>
      </c>
      <c r="K57" s="2" t="s">
        <v>22</v>
      </c>
      <c r="L57" s="13">
        <f>G57/J57</f>
        <v>262.61944444444447</v>
      </c>
      <c r="M57" s="79" t="s">
        <v>66</v>
      </c>
      <c r="N57" s="80"/>
      <c r="Q57" s="68"/>
      <c r="R57" s="68"/>
      <c r="S57" s="68"/>
    </row>
    <row r="58" spans="6:19" ht="14.25">
      <c r="F58" s="2" t="s">
        <v>20</v>
      </c>
      <c r="K58" s="2"/>
      <c r="M58" s="92"/>
      <c r="N58" s="92"/>
      <c r="Q58" s="68"/>
      <c r="R58" s="68"/>
      <c r="S58" s="68"/>
    </row>
    <row r="59" spans="4:19" ht="14.25">
      <c r="D59" s="82" t="s">
        <v>67</v>
      </c>
      <c r="E59" s="83"/>
      <c r="F59" s="2" t="s">
        <v>22</v>
      </c>
      <c r="G59" s="80" t="s">
        <v>69</v>
      </c>
      <c r="H59" s="80"/>
      <c r="I59" s="80"/>
      <c r="J59" s="80"/>
      <c r="K59" s="80"/>
      <c r="M59" s="92"/>
      <c r="N59" s="92"/>
      <c r="Q59" s="68"/>
      <c r="R59" s="68"/>
      <c r="S59" s="68"/>
    </row>
    <row r="60" spans="6:19" ht="14.25">
      <c r="F60" s="2" t="s">
        <v>20</v>
      </c>
      <c r="K60" s="2"/>
      <c r="M60" s="92"/>
      <c r="N60" s="92"/>
      <c r="Q60" s="68"/>
      <c r="R60" s="68"/>
      <c r="S60" s="68"/>
    </row>
    <row r="61" spans="6:19" ht="14.25">
      <c r="F61" s="2" t="s">
        <v>22</v>
      </c>
      <c r="G61" s="14">
        <f>O34</f>
        <v>14.5344</v>
      </c>
      <c r="H61" s="2" t="s">
        <v>68</v>
      </c>
      <c r="I61" s="24">
        <v>30</v>
      </c>
      <c r="K61" s="2" t="s">
        <v>22</v>
      </c>
      <c r="L61" s="15">
        <f>G61*I61</f>
        <v>436.032</v>
      </c>
      <c r="M61" s="79" t="s">
        <v>66</v>
      </c>
      <c r="N61" s="80"/>
      <c r="Q61" s="68"/>
      <c r="R61" s="68"/>
      <c r="S61" s="68"/>
    </row>
    <row r="62" spans="6:19" ht="14.25">
      <c r="F62" s="2" t="s">
        <v>20</v>
      </c>
      <c r="M62" s="92" t="s">
        <v>20</v>
      </c>
      <c r="N62" s="92"/>
      <c r="Q62" s="68"/>
      <c r="R62" s="68"/>
      <c r="S62" s="68"/>
    </row>
    <row r="63" spans="4:19" ht="14.25">
      <c r="D63" s="82" t="s">
        <v>71</v>
      </c>
      <c r="E63" s="83"/>
      <c r="F63" s="2" t="s">
        <v>22</v>
      </c>
      <c r="G63" s="24">
        <v>10</v>
      </c>
      <c r="H63" s="2" t="s">
        <v>4</v>
      </c>
      <c r="I63" s="80" t="s">
        <v>72</v>
      </c>
      <c r="J63" s="80"/>
      <c r="K63" s="2" t="s">
        <v>22</v>
      </c>
      <c r="L63" s="15">
        <f>L61*(G63/100)</f>
        <v>43.6032</v>
      </c>
      <c r="M63" s="79" t="s">
        <v>66</v>
      </c>
      <c r="N63" s="80"/>
      <c r="Q63" s="68"/>
      <c r="R63" s="68"/>
      <c r="S63" s="68"/>
    </row>
    <row r="64" spans="13:19" ht="14.25">
      <c r="M64" s="92"/>
      <c r="N64" s="92"/>
      <c r="Q64" s="68"/>
      <c r="R64" s="68"/>
      <c r="S64" s="68"/>
    </row>
    <row r="65" spans="4:19" ht="14.25">
      <c r="D65" s="82" t="s">
        <v>73</v>
      </c>
      <c r="E65" s="83"/>
      <c r="F65" s="2" t="s">
        <v>22</v>
      </c>
      <c r="G65" s="80" t="s">
        <v>74</v>
      </c>
      <c r="H65" s="80"/>
      <c r="I65" s="80"/>
      <c r="J65" s="80"/>
      <c r="K65" s="80"/>
      <c r="L65" s="80"/>
      <c r="M65" s="92"/>
      <c r="N65" s="92"/>
      <c r="Q65" s="68"/>
      <c r="R65" s="68"/>
      <c r="S65" s="68"/>
    </row>
    <row r="66" spans="6:19" ht="14.25">
      <c r="F66" s="2" t="s">
        <v>20</v>
      </c>
      <c r="M66" s="92"/>
      <c r="N66" s="92"/>
      <c r="Q66" s="68"/>
      <c r="R66" s="68"/>
      <c r="S66" s="68"/>
    </row>
    <row r="67" spans="6:19" ht="15">
      <c r="F67" s="2" t="s">
        <v>22</v>
      </c>
      <c r="G67" s="31">
        <v>5000</v>
      </c>
      <c r="H67" s="4" t="s">
        <v>23</v>
      </c>
      <c r="I67" s="31">
        <v>4000</v>
      </c>
      <c r="K67" s="2" t="s">
        <v>22</v>
      </c>
      <c r="L67" s="7">
        <f>G67/I67</f>
        <v>1.25</v>
      </c>
      <c r="M67" s="79" t="s">
        <v>66</v>
      </c>
      <c r="N67" s="80"/>
      <c r="Q67" s="68"/>
      <c r="R67" s="68"/>
      <c r="S67" s="68"/>
    </row>
    <row r="68" spans="6:19" ht="14.25">
      <c r="F68" s="2" t="s">
        <v>20</v>
      </c>
      <c r="K68" s="2" t="s">
        <v>20</v>
      </c>
      <c r="M68" s="92" t="s">
        <v>20</v>
      </c>
      <c r="N68" s="92"/>
      <c r="Q68" s="68"/>
      <c r="R68" s="68"/>
      <c r="S68" s="68"/>
    </row>
    <row r="69" spans="4:19" ht="14.25">
      <c r="D69" s="82" t="s">
        <v>75</v>
      </c>
      <c r="E69" s="83"/>
      <c r="F69" s="2" t="s">
        <v>22</v>
      </c>
      <c r="G69" s="24">
        <v>15</v>
      </c>
      <c r="H69" s="2" t="s">
        <v>4</v>
      </c>
      <c r="I69" s="80" t="s">
        <v>76</v>
      </c>
      <c r="J69" s="80"/>
      <c r="K69" s="2" t="s">
        <v>22</v>
      </c>
      <c r="L69" s="15">
        <f>L67*(G69/100)</f>
        <v>0.1875</v>
      </c>
      <c r="M69" s="79" t="s">
        <v>66</v>
      </c>
      <c r="N69" s="80"/>
      <c r="Q69" s="68"/>
      <c r="R69" s="68"/>
      <c r="S69" s="68"/>
    </row>
    <row r="70" spans="17:19" ht="14.25">
      <c r="Q70" s="68"/>
      <c r="R70" s="68"/>
      <c r="S70" s="68"/>
    </row>
    <row r="71" spans="3:14" ht="15">
      <c r="C71" s="1">
        <v>5</v>
      </c>
      <c r="D71" s="80" t="s">
        <v>82</v>
      </c>
      <c r="E71" s="80"/>
      <c r="F71" s="80"/>
      <c r="G71" s="80"/>
      <c r="H71" s="2" t="s">
        <v>22</v>
      </c>
      <c r="I71" s="80" t="s">
        <v>86</v>
      </c>
      <c r="J71" s="80"/>
      <c r="K71" s="4" t="s">
        <v>23</v>
      </c>
      <c r="L71" s="68" t="s">
        <v>83</v>
      </c>
      <c r="M71" s="68"/>
      <c r="N71" s="68"/>
    </row>
    <row r="72" spans="8:15" ht="15">
      <c r="H72" s="2" t="s">
        <v>22</v>
      </c>
      <c r="I72" s="16">
        <f>G53</f>
        <v>743.6921444444445</v>
      </c>
      <c r="J72" s="4" t="s">
        <v>23</v>
      </c>
      <c r="K72" s="32">
        <v>200</v>
      </c>
      <c r="L72" s="2" t="s">
        <v>22</v>
      </c>
      <c r="M72" s="17">
        <f>I72/K72</f>
        <v>3.7184607222222223</v>
      </c>
      <c r="N72" s="79" t="s">
        <v>84</v>
      </c>
      <c r="O72" s="80"/>
    </row>
    <row r="73" spans="8:16" ht="15">
      <c r="H73" s="2" t="s">
        <v>20</v>
      </c>
      <c r="K73" s="4" t="s">
        <v>20</v>
      </c>
      <c r="P73" s="2" t="s">
        <v>20</v>
      </c>
    </row>
    <row r="74" spans="3:16" ht="15">
      <c r="C74" s="1">
        <v>7</v>
      </c>
      <c r="D74" s="80" t="s">
        <v>85</v>
      </c>
      <c r="E74" s="80"/>
      <c r="F74" s="80"/>
      <c r="G74" s="80"/>
      <c r="H74" s="2" t="s">
        <v>22</v>
      </c>
      <c r="I74" s="80" t="s">
        <v>87</v>
      </c>
      <c r="J74" s="80"/>
      <c r="K74" s="4" t="s">
        <v>23</v>
      </c>
      <c r="L74" s="68" t="s">
        <v>83</v>
      </c>
      <c r="M74" s="68"/>
      <c r="N74" s="68"/>
      <c r="O74" s="80" t="s">
        <v>20</v>
      </c>
      <c r="P74" s="80"/>
    </row>
    <row r="75" spans="8:15" ht="15">
      <c r="H75" s="2" t="s">
        <v>22</v>
      </c>
      <c r="I75" s="33">
        <v>100</v>
      </c>
      <c r="J75" s="4" t="s">
        <v>23</v>
      </c>
      <c r="K75" s="32">
        <v>200</v>
      </c>
      <c r="L75" s="2" t="s">
        <v>22</v>
      </c>
      <c r="M75" s="8">
        <f>I75/K75</f>
        <v>0.5</v>
      </c>
      <c r="N75" s="79" t="s">
        <v>84</v>
      </c>
      <c r="O75" s="80"/>
    </row>
  </sheetData>
  <sheetProtection/>
  <mergeCells count="165">
    <mergeCell ref="C4:P4"/>
    <mergeCell ref="C5:P5"/>
    <mergeCell ref="D21:H21"/>
    <mergeCell ref="J21:K21"/>
    <mergeCell ref="D22:H22"/>
    <mergeCell ref="J22:K22"/>
    <mergeCell ref="D16:H16"/>
    <mergeCell ref="D17:H17"/>
    <mergeCell ref="D18:H18"/>
    <mergeCell ref="D19:H19"/>
    <mergeCell ref="D20:H20"/>
    <mergeCell ref="D26:E26"/>
    <mergeCell ref="C24:E24"/>
    <mergeCell ref="D25:E25"/>
    <mergeCell ref="D10:H10"/>
    <mergeCell ref="D11:H11"/>
    <mergeCell ref="D12:H12"/>
    <mergeCell ref="D13:H13"/>
    <mergeCell ref="D14:H14"/>
    <mergeCell ref="D15:H15"/>
    <mergeCell ref="D69:E69"/>
    <mergeCell ref="I69:J69"/>
    <mergeCell ref="M68:N68"/>
    <mergeCell ref="M69:N69"/>
    <mergeCell ref="C6:E6"/>
    <mergeCell ref="D7:E7"/>
    <mergeCell ref="D8:H8"/>
    <mergeCell ref="M66:N66"/>
    <mergeCell ref="M67:N67"/>
    <mergeCell ref="D9:H9"/>
    <mergeCell ref="O74:P74"/>
    <mergeCell ref="N75:O75"/>
    <mergeCell ref="N72:O72"/>
    <mergeCell ref="D71:G71"/>
    <mergeCell ref="I71:J71"/>
    <mergeCell ref="L71:N71"/>
    <mergeCell ref="D74:G74"/>
    <mergeCell ref="I74:J74"/>
    <mergeCell ref="L74:N74"/>
    <mergeCell ref="M60:N60"/>
    <mergeCell ref="M61:N61"/>
    <mergeCell ref="G59:K59"/>
    <mergeCell ref="M62:N62"/>
    <mergeCell ref="M63:N63"/>
    <mergeCell ref="D65:E65"/>
    <mergeCell ref="G65:L65"/>
    <mergeCell ref="M64:N64"/>
    <mergeCell ref="M65:N65"/>
    <mergeCell ref="D63:E63"/>
    <mergeCell ref="L36:M36"/>
    <mergeCell ref="D30:E30"/>
    <mergeCell ref="G30:K30"/>
    <mergeCell ref="E32:F32"/>
    <mergeCell ref="I32:J32"/>
    <mergeCell ref="L32:M32"/>
    <mergeCell ref="M30:N30"/>
    <mergeCell ref="N32:O32"/>
    <mergeCell ref="E43:F43"/>
    <mergeCell ref="I43:J43"/>
    <mergeCell ref="L43:M43"/>
    <mergeCell ref="G41:M41"/>
    <mergeCell ref="N43:O43"/>
    <mergeCell ref="D34:E34"/>
    <mergeCell ref="G34:M34"/>
    <mergeCell ref="D35:E35"/>
    <mergeCell ref="D36:E36"/>
    <mergeCell ref="G36:H36"/>
    <mergeCell ref="I63:J63"/>
    <mergeCell ref="D49:E49"/>
    <mergeCell ref="I48:J48"/>
    <mergeCell ref="I49:J49"/>
    <mergeCell ref="D52:E52"/>
    <mergeCell ref="G52:P52"/>
    <mergeCell ref="M57:N57"/>
    <mergeCell ref="M58:N58"/>
    <mergeCell ref="M59:N59"/>
    <mergeCell ref="G57:H57"/>
    <mergeCell ref="L49:M49"/>
    <mergeCell ref="D45:E45"/>
    <mergeCell ref="F45:G45"/>
    <mergeCell ref="I45:K45"/>
    <mergeCell ref="D59:E59"/>
    <mergeCell ref="D47:E47"/>
    <mergeCell ref="I47:J47"/>
    <mergeCell ref="L47:M47"/>
    <mergeCell ref="C3:P3"/>
    <mergeCell ref="G53:H53"/>
    <mergeCell ref="I53:J53"/>
    <mergeCell ref="C2:P2"/>
    <mergeCell ref="D55:E55"/>
    <mergeCell ref="G55:K55"/>
    <mergeCell ref="D39:E39"/>
    <mergeCell ref="M39:N39"/>
    <mergeCell ref="G39:K39"/>
    <mergeCell ref="D41:E41"/>
    <mergeCell ref="L7:T7"/>
    <mergeCell ref="M9:P9"/>
    <mergeCell ref="Q9:S9"/>
    <mergeCell ref="M10:P10"/>
    <mergeCell ref="Q10:S10"/>
    <mergeCell ref="M11:P11"/>
    <mergeCell ref="Q11:S11"/>
    <mergeCell ref="M12:P12"/>
    <mergeCell ref="Q12:S12"/>
    <mergeCell ref="M13:P13"/>
    <mergeCell ref="Q13:S13"/>
    <mergeCell ref="M14:P14"/>
    <mergeCell ref="Q14:S14"/>
    <mergeCell ref="M15:P15"/>
    <mergeCell ref="Q15:S15"/>
    <mergeCell ref="M16:P16"/>
    <mergeCell ref="Q16:S16"/>
    <mergeCell ref="M17:P17"/>
    <mergeCell ref="Q17:S17"/>
    <mergeCell ref="M18:P18"/>
    <mergeCell ref="Q18:S18"/>
    <mergeCell ref="M19:P19"/>
    <mergeCell ref="Q19:S19"/>
    <mergeCell ref="M20:P20"/>
    <mergeCell ref="Q20:S20"/>
    <mergeCell ref="M21:P21"/>
    <mergeCell ref="Q21:S21"/>
    <mergeCell ref="C29:E29"/>
    <mergeCell ref="Q30:S30"/>
    <mergeCell ref="Q31:S31"/>
    <mergeCell ref="Q32:S32"/>
    <mergeCell ref="D27:E27"/>
    <mergeCell ref="Q33:S33"/>
    <mergeCell ref="Q34:S34"/>
    <mergeCell ref="Q35:S35"/>
    <mergeCell ref="Q36:S36"/>
    <mergeCell ref="Q37:S37"/>
    <mergeCell ref="Q38:S38"/>
    <mergeCell ref="Q39:S39"/>
    <mergeCell ref="Q40:S40"/>
    <mergeCell ref="Q41:S41"/>
    <mergeCell ref="Q42:S42"/>
    <mergeCell ref="Q43:S43"/>
    <mergeCell ref="Q44:S44"/>
    <mergeCell ref="Q45:S45"/>
    <mergeCell ref="Q46:S46"/>
    <mergeCell ref="Q47:S47"/>
    <mergeCell ref="Q48:S48"/>
    <mergeCell ref="Q49:S49"/>
    <mergeCell ref="Q50:S50"/>
    <mergeCell ref="Q51:S51"/>
    <mergeCell ref="Q52:S52"/>
    <mergeCell ref="Q53:S53"/>
    <mergeCell ref="Q54:S54"/>
    <mergeCell ref="Q55:S55"/>
    <mergeCell ref="Q56:S56"/>
    <mergeCell ref="Q57:S57"/>
    <mergeCell ref="Q58:S58"/>
    <mergeCell ref="Q59:S59"/>
    <mergeCell ref="Q60:S60"/>
    <mergeCell ref="Q61:S61"/>
    <mergeCell ref="Q62:S62"/>
    <mergeCell ref="Q69:S69"/>
    <mergeCell ref="Q70:S70"/>
    <mergeCell ref="Q63:S63"/>
    <mergeCell ref="Q64:S64"/>
    <mergeCell ref="Q65:S65"/>
    <mergeCell ref="Q66:S66"/>
    <mergeCell ref="Q67:S67"/>
    <mergeCell ref="Q68:S68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93"/>
  <sheetViews>
    <sheetView tabSelected="1" zoomScale="55" zoomScaleNormal="55" zoomScaleSheetLayoutView="55" zoomScalePageLayoutView="70" workbookViewId="0" topLeftCell="A1">
      <selection activeCell="P30" sqref="P30"/>
    </sheetView>
  </sheetViews>
  <sheetFormatPr defaultColWidth="8.7109375" defaultRowHeight="15"/>
  <cols>
    <col min="1" max="1" width="8.7109375" style="67" customWidth="1"/>
    <col min="2" max="2" width="8.7109375" style="38" customWidth="1"/>
    <col min="3" max="3" width="5.57421875" style="38" customWidth="1"/>
    <col min="4" max="5" width="18.7109375" style="38" customWidth="1"/>
    <col min="6" max="6" width="12.7109375" style="38" customWidth="1"/>
    <col min="7" max="7" width="14.7109375" style="38" bestFit="1" customWidth="1"/>
    <col min="8" max="8" width="12.7109375" style="38" customWidth="1"/>
    <col min="9" max="9" width="17.00390625" style="38" bestFit="1" customWidth="1"/>
    <col min="10" max="10" width="12.7109375" style="38" customWidth="1"/>
    <col min="11" max="11" width="10.7109375" style="38" customWidth="1"/>
    <col min="12" max="14" width="8.57421875" style="38" customWidth="1"/>
    <col min="15" max="15" width="12.28125" style="38" bestFit="1" customWidth="1"/>
    <col min="16" max="16" width="8.57421875" style="38" customWidth="1"/>
    <col min="17" max="20" width="10.57421875" style="38" customWidth="1"/>
    <col min="21" max="16384" width="8.7109375" style="38" customWidth="1"/>
  </cols>
  <sheetData>
    <row r="1" ht="19.5" customHeight="1"/>
    <row r="2" spans="3:16" ht="19.5" customHeight="1">
      <c r="C2" s="76" t="s">
        <v>77</v>
      </c>
      <c r="D2" s="76"/>
      <c r="E2" s="76"/>
      <c r="F2" s="76"/>
      <c r="G2" s="76"/>
      <c r="H2" s="76"/>
      <c r="I2" s="76"/>
      <c r="J2" s="76"/>
      <c r="K2" s="76"/>
      <c r="L2" s="76"/>
      <c r="M2" s="43"/>
      <c r="N2" s="43"/>
      <c r="O2" s="40"/>
      <c r="P2" s="40"/>
    </row>
    <row r="3" spans="3:16" ht="19.5" customHeight="1">
      <c r="C3" s="76" t="s">
        <v>92</v>
      </c>
      <c r="D3" s="76"/>
      <c r="E3" s="76"/>
      <c r="F3" s="76"/>
      <c r="G3" s="76"/>
      <c r="H3" s="76"/>
      <c r="I3" s="76"/>
      <c r="J3" s="76"/>
      <c r="K3" s="76"/>
      <c r="L3" s="76"/>
      <c r="M3" s="43"/>
      <c r="N3" s="43"/>
      <c r="O3" s="40"/>
      <c r="P3" s="40"/>
    </row>
    <row r="4" spans="3:14" ht="19.5" customHeight="1">
      <c r="C4" s="103" t="s">
        <v>0</v>
      </c>
      <c r="D4" s="103"/>
      <c r="E4" s="103"/>
      <c r="F4" s="103"/>
      <c r="G4" s="103"/>
      <c r="H4" s="103"/>
      <c r="I4" s="103"/>
      <c r="J4" s="103"/>
      <c r="K4" s="103"/>
      <c r="L4" s="103"/>
      <c r="M4" s="27"/>
      <c r="N4" s="27"/>
    </row>
    <row r="5" spans="3:14" ht="19.5" customHeight="1">
      <c r="C5" s="80"/>
      <c r="D5" s="80"/>
      <c r="E5" s="80"/>
      <c r="F5" s="80"/>
      <c r="G5" s="80"/>
      <c r="H5" s="80"/>
      <c r="I5" s="80"/>
      <c r="J5" s="80"/>
      <c r="K5" s="80"/>
      <c r="L5" s="80"/>
      <c r="M5" s="27"/>
      <c r="N5" s="27"/>
    </row>
    <row r="6" spans="3:21" ht="19.5" customHeight="1">
      <c r="C6" s="127" t="s">
        <v>9</v>
      </c>
      <c r="D6" s="127"/>
      <c r="E6" s="127"/>
      <c r="F6" s="127"/>
      <c r="G6" s="127"/>
      <c r="H6" s="127"/>
      <c r="I6" s="127"/>
      <c r="J6" s="127"/>
      <c r="K6" s="127"/>
      <c r="L6" s="127"/>
      <c r="M6" s="123" t="s">
        <v>59</v>
      </c>
      <c r="N6" s="123"/>
      <c r="O6" s="123"/>
      <c r="P6" s="123"/>
      <c r="Q6" s="123"/>
      <c r="R6" s="123"/>
      <c r="S6" s="123"/>
      <c r="T6" s="27"/>
      <c r="U6" s="27"/>
    </row>
    <row r="7" spans="3:11" ht="19.5" customHeight="1">
      <c r="C7" s="44">
        <v>1</v>
      </c>
      <c r="D7" s="128" t="s">
        <v>90</v>
      </c>
      <c r="E7" s="128"/>
      <c r="F7" s="44" t="s">
        <v>34</v>
      </c>
      <c r="G7" s="46" t="s">
        <v>91</v>
      </c>
      <c r="H7" s="44"/>
      <c r="I7" s="46">
        <v>45</v>
      </c>
      <c r="J7" s="44" t="s">
        <v>2</v>
      </c>
      <c r="K7" s="44"/>
    </row>
    <row r="8" spans="3:19" ht="19.5" customHeight="1">
      <c r="C8" s="44">
        <v>2</v>
      </c>
      <c r="D8" s="124" t="s">
        <v>3</v>
      </c>
      <c r="E8" s="124"/>
      <c r="F8" s="124"/>
      <c r="G8" s="124"/>
      <c r="H8" s="124"/>
      <c r="I8" s="46">
        <v>80</v>
      </c>
      <c r="J8" s="44" t="s">
        <v>4</v>
      </c>
      <c r="K8" s="44"/>
      <c r="M8" s="125" t="s">
        <v>45</v>
      </c>
      <c r="N8" s="125"/>
      <c r="O8" s="125"/>
      <c r="P8" s="125"/>
      <c r="Q8" s="125" t="s">
        <v>58</v>
      </c>
      <c r="R8" s="125"/>
      <c r="S8" s="125"/>
    </row>
    <row r="9" spans="3:19" ht="19.5" customHeight="1">
      <c r="C9" s="44">
        <v>3</v>
      </c>
      <c r="D9" s="124" t="s">
        <v>5</v>
      </c>
      <c r="E9" s="124"/>
      <c r="F9" s="124"/>
      <c r="G9" s="124"/>
      <c r="H9" s="124"/>
      <c r="I9" s="47">
        <v>1000000</v>
      </c>
      <c r="J9" s="44" t="s">
        <v>6</v>
      </c>
      <c r="K9" s="44"/>
      <c r="M9" s="74" t="s">
        <v>46</v>
      </c>
      <c r="N9" s="74"/>
      <c r="O9" s="74"/>
      <c r="P9" s="74"/>
      <c r="Q9" s="74">
        <v>83</v>
      </c>
      <c r="R9" s="74"/>
      <c r="S9" s="74"/>
    </row>
    <row r="10" spans="3:19" ht="19.5" customHeight="1">
      <c r="C10" s="44">
        <v>4</v>
      </c>
      <c r="D10" s="124" t="s">
        <v>7</v>
      </c>
      <c r="E10" s="124"/>
      <c r="F10" s="124"/>
      <c r="G10" s="124"/>
      <c r="H10" s="124"/>
      <c r="I10" s="47">
        <v>1000</v>
      </c>
      <c r="J10" s="44" t="s">
        <v>6</v>
      </c>
      <c r="K10" s="44"/>
      <c r="M10" s="70" t="s">
        <v>47</v>
      </c>
      <c r="N10" s="70"/>
      <c r="O10" s="70"/>
      <c r="P10" s="70"/>
      <c r="Q10" s="70">
        <v>120</v>
      </c>
      <c r="R10" s="70"/>
      <c r="S10" s="70"/>
    </row>
    <row r="11" spans="3:19" ht="19.5" customHeight="1">
      <c r="C11" s="44">
        <v>5</v>
      </c>
      <c r="D11" s="124" t="s">
        <v>8</v>
      </c>
      <c r="E11" s="124"/>
      <c r="F11" s="124"/>
      <c r="G11" s="124"/>
      <c r="H11" s="124"/>
      <c r="I11" s="47">
        <v>100000</v>
      </c>
      <c r="J11" s="44" t="s">
        <v>6</v>
      </c>
      <c r="K11" s="44"/>
      <c r="M11" s="74" t="s">
        <v>48</v>
      </c>
      <c r="N11" s="74"/>
      <c r="O11" s="74"/>
      <c r="P11" s="74"/>
      <c r="Q11" s="74">
        <v>120</v>
      </c>
      <c r="R11" s="74"/>
      <c r="S11" s="74"/>
    </row>
    <row r="12" spans="3:19" ht="19.5" customHeight="1">
      <c r="C12" s="44">
        <v>6</v>
      </c>
      <c r="D12" s="124" t="s">
        <v>14</v>
      </c>
      <c r="E12" s="124"/>
      <c r="F12" s="124"/>
      <c r="G12" s="124"/>
      <c r="H12" s="124"/>
      <c r="I12" s="46">
        <v>5</v>
      </c>
      <c r="J12" s="44" t="s">
        <v>10</v>
      </c>
      <c r="K12" s="44"/>
      <c r="M12" s="70" t="s">
        <v>49</v>
      </c>
      <c r="N12" s="70"/>
      <c r="O12" s="70"/>
      <c r="P12" s="70"/>
      <c r="Q12" s="70">
        <v>120</v>
      </c>
      <c r="R12" s="70"/>
      <c r="S12" s="70"/>
    </row>
    <row r="13" spans="3:19" ht="19.5" customHeight="1">
      <c r="C13" s="44">
        <v>7</v>
      </c>
      <c r="D13" s="124" t="s">
        <v>65</v>
      </c>
      <c r="E13" s="124"/>
      <c r="F13" s="124"/>
      <c r="G13" s="124"/>
      <c r="H13" s="124"/>
      <c r="I13" s="47">
        <v>1800</v>
      </c>
      <c r="J13" s="44" t="s">
        <v>11</v>
      </c>
      <c r="K13" s="44"/>
      <c r="M13" s="74" t="s">
        <v>50</v>
      </c>
      <c r="N13" s="74"/>
      <c r="O13" s="74"/>
      <c r="P13" s="74"/>
      <c r="Q13" s="74">
        <v>100</v>
      </c>
      <c r="R13" s="74"/>
      <c r="S13" s="74"/>
    </row>
    <row r="14" spans="3:19" ht="19.5" customHeight="1">
      <c r="C14" s="44">
        <v>8</v>
      </c>
      <c r="D14" s="124" t="s">
        <v>12</v>
      </c>
      <c r="E14" s="124"/>
      <c r="F14" s="124"/>
      <c r="G14" s="124"/>
      <c r="H14" s="124"/>
      <c r="I14" s="46">
        <v>130</v>
      </c>
      <c r="J14" s="44" t="s">
        <v>4</v>
      </c>
      <c r="K14" s="44"/>
      <c r="M14" s="70" t="s">
        <v>51</v>
      </c>
      <c r="N14" s="70"/>
      <c r="O14" s="70"/>
      <c r="P14" s="70"/>
      <c r="Q14" s="70">
        <v>100</v>
      </c>
      <c r="R14" s="70"/>
      <c r="S14" s="70"/>
    </row>
    <row r="15" spans="3:19" ht="19.5" customHeight="1">
      <c r="C15" s="44">
        <v>9</v>
      </c>
      <c r="D15" s="124" t="s">
        <v>17</v>
      </c>
      <c r="E15" s="124"/>
      <c r="F15" s="124"/>
      <c r="G15" s="124"/>
      <c r="H15" s="124"/>
      <c r="I15" s="46">
        <v>11</v>
      </c>
      <c r="J15" s="44" t="s">
        <v>4</v>
      </c>
      <c r="K15" s="44"/>
      <c r="M15" s="74" t="s">
        <v>52</v>
      </c>
      <c r="N15" s="74"/>
      <c r="O15" s="74"/>
      <c r="P15" s="74"/>
      <c r="Q15" s="74">
        <v>110</v>
      </c>
      <c r="R15" s="74"/>
      <c r="S15" s="74"/>
    </row>
    <row r="16" spans="3:19" ht="19.5" customHeight="1">
      <c r="C16" s="44">
        <v>10</v>
      </c>
      <c r="D16" s="124" t="s">
        <v>13</v>
      </c>
      <c r="E16" s="124"/>
      <c r="F16" s="124"/>
      <c r="G16" s="124"/>
      <c r="H16" s="124"/>
      <c r="I16" s="47">
        <v>5000</v>
      </c>
      <c r="J16" s="44" t="s">
        <v>6</v>
      </c>
      <c r="K16" s="44"/>
      <c r="M16" s="70" t="s">
        <v>53</v>
      </c>
      <c r="N16" s="70"/>
      <c r="O16" s="70"/>
      <c r="P16" s="70"/>
      <c r="Q16" s="70">
        <v>110</v>
      </c>
      <c r="R16" s="70"/>
      <c r="S16" s="70"/>
    </row>
    <row r="17" spans="3:19" ht="19.5" customHeight="1">
      <c r="C17" s="44">
        <v>11</v>
      </c>
      <c r="D17" s="124" t="s">
        <v>15</v>
      </c>
      <c r="E17" s="124"/>
      <c r="F17" s="124"/>
      <c r="G17" s="124"/>
      <c r="H17" s="124"/>
      <c r="I17" s="47">
        <v>4000</v>
      </c>
      <c r="J17" s="44" t="s">
        <v>11</v>
      </c>
      <c r="K17" s="44"/>
      <c r="M17" s="74" t="s">
        <v>54</v>
      </c>
      <c r="N17" s="74"/>
      <c r="O17" s="74"/>
      <c r="P17" s="74"/>
      <c r="Q17" s="74">
        <v>125</v>
      </c>
      <c r="R17" s="74"/>
      <c r="S17" s="74"/>
    </row>
    <row r="18" spans="3:19" ht="19.5" customHeight="1">
      <c r="C18" s="44">
        <v>12</v>
      </c>
      <c r="D18" s="124" t="s">
        <v>16</v>
      </c>
      <c r="E18" s="124"/>
      <c r="F18" s="124"/>
      <c r="G18" s="124"/>
      <c r="H18" s="124"/>
      <c r="I18" s="46">
        <v>15</v>
      </c>
      <c r="J18" s="44" t="s">
        <v>4</v>
      </c>
      <c r="K18" s="44"/>
      <c r="M18" s="70" t="s">
        <v>55</v>
      </c>
      <c r="N18" s="70"/>
      <c r="O18" s="70"/>
      <c r="P18" s="70"/>
      <c r="Q18" s="70">
        <v>110</v>
      </c>
      <c r="R18" s="70"/>
      <c r="S18" s="70"/>
    </row>
    <row r="19" spans="3:19" ht="19.5" customHeight="1">
      <c r="C19" s="44">
        <v>13</v>
      </c>
      <c r="D19" s="124" t="s">
        <v>18</v>
      </c>
      <c r="E19" s="124"/>
      <c r="F19" s="124"/>
      <c r="G19" s="124"/>
      <c r="H19" s="124"/>
      <c r="I19" s="46">
        <v>30</v>
      </c>
      <c r="J19" s="44" t="s">
        <v>6</v>
      </c>
      <c r="K19" s="44"/>
      <c r="M19" s="74" t="s">
        <v>56</v>
      </c>
      <c r="N19" s="74"/>
      <c r="O19" s="74"/>
      <c r="P19" s="74"/>
      <c r="Q19" s="74">
        <v>110</v>
      </c>
      <c r="R19" s="74"/>
      <c r="S19" s="74"/>
    </row>
    <row r="20" spans="3:19" ht="19.5" customHeight="1">
      <c r="C20" s="44">
        <v>14</v>
      </c>
      <c r="D20" s="124" t="s">
        <v>19</v>
      </c>
      <c r="E20" s="124"/>
      <c r="F20" s="124"/>
      <c r="G20" s="124"/>
      <c r="H20" s="124"/>
      <c r="I20" s="46">
        <v>10</v>
      </c>
      <c r="J20" s="44" t="s">
        <v>4</v>
      </c>
      <c r="K20" s="44"/>
      <c r="M20" s="70" t="s">
        <v>57</v>
      </c>
      <c r="N20" s="70"/>
      <c r="O20" s="70"/>
      <c r="P20" s="70"/>
      <c r="Q20" s="70">
        <v>130</v>
      </c>
      <c r="R20" s="70"/>
      <c r="S20" s="70"/>
    </row>
    <row r="21" spans="3:11" ht="19.5" customHeight="1">
      <c r="C21" s="44">
        <v>15</v>
      </c>
      <c r="D21" s="124" t="s">
        <v>24</v>
      </c>
      <c r="E21" s="124"/>
      <c r="F21" s="124"/>
      <c r="G21" s="124"/>
      <c r="H21" s="124"/>
      <c r="I21" s="46">
        <v>0.1514</v>
      </c>
      <c r="J21" s="103" t="s">
        <v>78</v>
      </c>
      <c r="K21" s="103"/>
    </row>
    <row r="22" spans="3:11" ht="19.5" customHeight="1">
      <c r="C22" s="44">
        <v>16</v>
      </c>
      <c r="D22" s="124" t="s">
        <v>25</v>
      </c>
      <c r="E22" s="124"/>
      <c r="F22" s="124"/>
      <c r="G22" s="124"/>
      <c r="H22" s="124"/>
      <c r="I22" s="46">
        <v>0.2271</v>
      </c>
      <c r="J22" s="103" t="s">
        <v>78</v>
      </c>
      <c r="K22" s="103"/>
    </row>
    <row r="23" spans="3:11" s="41" customFormat="1" ht="19.5" customHeight="1">
      <c r="C23" s="45">
        <v>17</v>
      </c>
      <c r="D23" s="126" t="s">
        <v>97</v>
      </c>
      <c r="E23" s="126"/>
      <c r="F23" s="126"/>
      <c r="G23" s="126"/>
      <c r="H23" s="126"/>
      <c r="I23" s="46">
        <v>130</v>
      </c>
      <c r="J23" s="45" t="s">
        <v>4</v>
      </c>
      <c r="K23" s="45"/>
    </row>
    <row r="24" ht="19.5" customHeight="1"/>
    <row r="25" spans="3:16" ht="19.5">
      <c r="C25" s="127" t="s">
        <v>79</v>
      </c>
      <c r="D25" s="127"/>
      <c r="E25" s="127"/>
      <c r="F25" s="127"/>
      <c r="G25" s="127"/>
      <c r="H25" s="127"/>
      <c r="I25" s="127"/>
      <c r="J25" s="127"/>
      <c r="K25" s="127"/>
      <c r="L25" s="127"/>
      <c r="M25" s="40"/>
      <c r="N25" s="40"/>
      <c r="O25" s="40"/>
      <c r="P25" s="40"/>
    </row>
    <row r="26" spans="3:16" ht="19.5">
      <c r="C26" s="44">
        <v>18</v>
      </c>
      <c r="D26" s="124" t="s">
        <v>89</v>
      </c>
      <c r="E26" s="124"/>
      <c r="F26" s="124"/>
      <c r="G26" s="124"/>
      <c r="H26" s="124"/>
      <c r="I26" s="46">
        <v>200</v>
      </c>
      <c r="J26" s="44" t="s">
        <v>80</v>
      </c>
      <c r="K26" s="44"/>
      <c r="L26" s="40"/>
      <c r="M26" s="40"/>
      <c r="N26" s="40"/>
      <c r="O26" s="40"/>
      <c r="P26" s="40"/>
    </row>
    <row r="27" spans="3:11" ht="20.25" customHeight="1">
      <c r="C27" s="44">
        <v>19</v>
      </c>
      <c r="D27" s="124" t="s">
        <v>88</v>
      </c>
      <c r="E27" s="124"/>
      <c r="F27" s="124"/>
      <c r="G27" s="124"/>
      <c r="H27" s="124"/>
      <c r="I27" s="46">
        <v>500</v>
      </c>
      <c r="J27" s="44" t="s">
        <v>66</v>
      </c>
      <c r="K27" s="44"/>
    </row>
    <row r="28" spans="3:20" ht="20.25" customHeight="1">
      <c r="C28" s="44"/>
      <c r="D28" s="124" t="s">
        <v>99</v>
      </c>
      <c r="E28" s="124"/>
      <c r="F28" s="124"/>
      <c r="G28" s="124"/>
      <c r="H28" s="124"/>
      <c r="I28" s="48"/>
      <c r="J28" s="48"/>
      <c r="K28" s="48"/>
      <c r="L28" s="48"/>
      <c r="M28" s="48"/>
      <c r="N28" s="48"/>
      <c r="O28" s="48"/>
      <c r="P28" s="39"/>
      <c r="Q28" s="39"/>
      <c r="R28" s="39"/>
      <c r="S28" s="39"/>
      <c r="T28" s="39"/>
    </row>
    <row r="29" spans="3:20" ht="20.25" customHeight="1">
      <c r="C29" s="44"/>
      <c r="D29" s="124" t="s">
        <v>100</v>
      </c>
      <c r="E29" s="124"/>
      <c r="F29" s="124"/>
      <c r="G29" s="124"/>
      <c r="H29" s="124"/>
      <c r="I29" s="48"/>
      <c r="J29" s="48"/>
      <c r="K29" s="48"/>
      <c r="L29" s="48"/>
      <c r="M29" s="48"/>
      <c r="N29" s="48"/>
      <c r="O29" s="48"/>
      <c r="P29" s="39"/>
      <c r="Q29" s="39"/>
      <c r="R29" s="39"/>
      <c r="S29" s="39"/>
      <c r="T29" s="39"/>
    </row>
    <row r="30" spans="3:16" ht="19.5">
      <c r="C30" s="44">
        <v>20</v>
      </c>
      <c r="D30" s="124" t="s">
        <v>81</v>
      </c>
      <c r="E30" s="124"/>
      <c r="F30" s="124"/>
      <c r="G30" s="124"/>
      <c r="H30" s="124"/>
      <c r="I30" s="46">
        <v>100</v>
      </c>
      <c r="J30" s="44" t="s">
        <v>66</v>
      </c>
      <c r="K30" s="44"/>
      <c r="L30" s="40"/>
      <c r="M30" s="40"/>
      <c r="N30" s="40"/>
      <c r="O30" s="40"/>
      <c r="P30" s="40"/>
    </row>
    <row r="31" spans="12:16" ht="19.5">
      <c r="L31" s="40"/>
      <c r="M31" s="40"/>
      <c r="N31" s="40"/>
      <c r="O31" s="40"/>
      <c r="P31" s="40"/>
    </row>
    <row r="32" spans="12:16" ht="19.5">
      <c r="L32" s="40"/>
      <c r="M32" s="40"/>
      <c r="N32" s="40"/>
      <c r="O32" s="40"/>
      <c r="P32" s="40"/>
    </row>
    <row r="33" spans="12:16" ht="19.5">
      <c r="L33" s="40"/>
      <c r="M33" s="40"/>
      <c r="N33" s="40"/>
      <c r="O33" s="40"/>
      <c r="P33" s="40"/>
    </row>
    <row r="34" spans="12:16" ht="19.5">
      <c r="L34" s="40"/>
      <c r="M34" s="40"/>
      <c r="N34" s="40"/>
      <c r="O34" s="40"/>
      <c r="P34" s="40"/>
    </row>
    <row r="35" spans="12:16" ht="19.5">
      <c r="L35" s="40"/>
      <c r="M35" s="40"/>
      <c r="N35" s="40"/>
      <c r="O35" s="40"/>
      <c r="P35" s="40"/>
    </row>
    <row r="36" spans="12:16" ht="19.5">
      <c r="L36" s="40"/>
      <c r="M36" s="40"/>
      <c r="N36" s="40"/>
      <c r="O36" s="40"/>
      <c r="P36" s="40"/>
    </row>
    <row r="37" spans="12:16" ht="19.5">
      <c r="L37" s="40"/>
      <c r="M37" s="40"/>
      <c r="N37" s="40"/>
      <c r="O37" s="40"/>
      <c r="P37" s="40"/>
    </row>
    <row r="38" spans="3:20" ht="19.5" customHeight="1">
      <c r="C38" s="44">
        <v>1</v>
      </c>
      <c r="D38" s="110" t="s">
        <v>21</v>
      </c>
      <c r="E38" s="110"/>
      <c r="F38" s="44" t="s">
        <v>22</v>
      </c>
      <c r="G38" s="110" t="s">
        <v>31</v>
      </c>
      <c r="H38" s="110"/>
      <c r="I38" s="110"/>
      <c r="J38" s="110"/>
      <c r="K38" s="110"/>
      <c r="L38" s="44"/>
      <c r="M38" s="44"/>
      <c r="N38" s="44"/>
      <c r="O38" s="44"/>
      <c r="P38" s="44"/>
      <c r="Q38" s="44"/>
      <c r="R38" s="44"/>
      <c r="S38" s="44"/>
      <c r="T38" s="44"/>
    </row>
    <row r="39" spans="3:20" s="41" customFormat="1" ht="19.5" customHeight="1">
      <c r="C39" s="45"/>
      <c r="D39" s="45"/>
      <c r="E39" s="45"/>
      <c r="F39" s="44" t="s">
        <v>22</v>
      </c>
      <c r="G39" s="121">
        <f>(F41+J41+F43)/2</f>
        <v>550500</v>
      </c>
      <c r="H39" s="122"/>
      <c r="I39" s="44" t="s">
        <v>38</v>
      </c>
      <c r="J39" s="44"/>
      <c r="K39" s="44"/>
      <c r="L39" s="44"/>
      <c r="M39" s="44"/>
      <c r="N39" s="49"/>
      <c r="O39" s="45"/>
      <c r="P39" s="45"/>
      <c r="Q39" s="45"/>
      <c r="R39" s="45"/>
      <c r="S39" s="45"/>
      <c r="T39" s="45"/>
    </row>
    <row r="40" spans="3:20" s="41" customFormat="1" ht="19.5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9"/>
      <c r="N40" s="49"/>
      <c r="O40" s="45"/>
      <c r="P40" s="45"/>
      <c r="Q40" s="45"/>
      <c r="R40" s="45"/>
      <c r="S40" s="45"/>
      <c r="T40" s="45"/>
    </row>
    <row r="41" spans="3:20" ht="19.5" customHeight="1">
      <c r="C41" s="44"/>
      <c r="D41" s="106" t="s">
        <v>5</v>
      </c>
      <c r="E41" s="118"/>
      <c r="F41" s="119">
        <f>I9</f>
        <v>1000000</v>
      </c>
      <c r="G41" s="120"/>
      <c r="H41" s="50" t="s">
        <v>6</v>
      </c>
      <c r="I41" s="64" t="s">
        <v>7</v>
      </c>
      <c r="J41" s="119">
        <f>I10</f>
        <v>1000</v>
      </c>
      <c r="K41" s="120"/>
      <c r="L41" s="44" t="s">
        <v>6</v>
      </c>
      <c r="M41" s="44"/>
      <c r="N41" s="44"/>
      <c r="O41" s="44"/>
      <c r="P41" s="44"/>
      <c r="Q41" s="44"/>
      <c r="R41" s="44"/>
      <c r="S41" s="44"/>
      <c r="T41" s="44"/>
    </row>
    <row r="42" spans="3:20" ht="19.5" customHeight="1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3:20" ht="19.5" customHeight="1">
      <c r="C43" s="44"/>
      <c r="D43" s="106" t="s">
        <v>8</v>
      </c>
      <c r="E43" s="118"/>
      <c r="F43" s="119">
        <f>I11</f>
        <v>100000</v>
      </c>
      <c r="G43" s="120"/>
      <c r="H43" s="44" t="s">
        <v>6</v>
      </c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3:20" ht="19.5" customHeight="1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3:20" ht="19.5" customHeight="1">
      <c r="C45" s="44">
        <v>2</v>
      </c>
      <c r="D45" s="110" t="s">
        <v>26</v>
      </c>
      <c r="E45" s="110"/>
      <c r="F45" s="44" t="s">
        <v>22</v>
      </c>
      <c r="G45" s="110" t="s">
        <v>32</v>
      </c>
      <c r="H45" s="110"/>
      <c r="I45" s="110"/>
      <c r="J45" s="110"/>
      <c r="K45" s="110"/>
      <c r="L45" s="110"/>
      <c r="M45" s="110"/>
      <c r="N45" s="44"/>
      <c r="O45" s="44"/>
      <c r="P45" s="44"/>
      <c r="Q45" s="44"/>
      <c r="R45" s="44"/>
      <c r="S45" s="44"/>
      <c r="T45" s="44"/>
    </row>
    <row r="46" spans="3:20" ht="19.5" customHeight="1">
      <c r="C46" s="44"/>
      <c r="D46" s="44"/>
      <c r="E46" s="44"/>
      <c r="F46" s="44" t="s">
        <v>22</v>
      </c>
      <c r="G46" s="51">
        <f>F48*J48*(F50/60)</f>
        <v>5.450400000000001</v>
      </c>
      <c r="H46" s="44" t="s">
        <v>37</v>
      </c>
      <c r="I46" s="103" t="s">
        <v>94</v>
      </c>
      <c r="J46" s="103"/>
      <c r="K46" s="103"/>
      <c r="L46" s="44"/>
      <c r="M46" s="44"/>
      <c r="N46" s="44"/>
      <c r="O46" s="44"/>
      <c r="P46" s="44"/>
      <c r="Q46" s="44"/>
      <c r="R46" s="44"/>
      <c r="S46" s="44"/>
      <c r="T46" s="44"/>
    </row>
    <row r="47" spans="3:20" ht="19.5" customHeight="1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</row>
    <row r="48" spans="3:20" ht="19.5" customHeight="1">
      <c r="C48" s="44"/>
      <c r="D48" s="106" t="s">
        <v>26</v>
      </c>
      <c r="E48" s="118"/>
      <c r="F48" s="52">
        <f>I21</f>
        <v>0.1514</v>
      </c>
      <c r="G48" s="108" t="s">
        <v>33</v>
      </c>
      <c r="H48" s="107"/>
      <c r="I48" s="65" t="s">
        <v>34</v>
      </c>
      <c r="J48" s="53">
        <f>I7</f>
        <v>45</v>
      </c>
      <c r="K48" s="44" t="s">
        <v>2</v>
      </c>
      <c r="L48" s="44"/>
      <c r="M48" s="44"/>
      <c r="N48" s="44"/>
      <c r="O48" s="44"/>
      <c r="P48" s="44"/>
      <c r="Q48" s="44"/>
      <c r="R48" s="44"/>
      <c r="S48" s="44"/>
      <c r="T48" s="44"/>
    </row>
    <row r="49" spans="3:20" ht="19.5" customHeight="1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</row>
    <row r="50" spans="3:20" ht="19.5" customHeight="1">
      <c r="C50" s="44"/>
      <c r="D50" s="106" t="s">
        <v>35</v>
      </c>
      <c r="E50" s="118"/>
      <c r="F50" s="52">
        <f>(I8/100)*60</f>
        <v>48</v>
      </c>
      <c r="G50" s="44" t="s">
        <v>36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3:20" ht="19.5" customHeight="1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  <row r="52" spans="3:20" ht="19.5" customHeight="1">
      <c r="C52" s="44">
        <v>3</v>
      </c>
      <c r="D52" s="110" t="s">
        <v>27</v>
      </c>
      <c r="E52" s="110"/>
      <c r="F52" s="44" t="s">
        <v>22</v>
      </c>
      <c r="G52" s="110" t="s">
        <v>39</v>
      </c>
      <c r="H52" s="110"/>
      <c r="I52" s="110"/>
      <c r="J52" s="110"/>
      <c r="K52" s="110"/>
      <c r="L52" s="44"/>
      <c r="M52" s="44"/>
      <c r="N52" s="44"/>
      <c r="O52" s="44"/>
      <c r="P52" s="44"/>
      <c r="Q52" s="44"/>
      <c r="R52" s="44"/>
      <c r="S52" s="44"/>
      <c r="T52" s="44"/>
    </row>
    <row r="53" spans="3:20" s="41" customFormat="1" ht="19.5" customHeight="1">
      <c r="C53" s="45"/>
      <c r="D53" s="45"/>
      <c r="E53" s="45"/>
      <c r="F53" s="44" t="s">
        <v>22</v>
      </c>
      <c r="G53" s="113">
        <f>G56+L64+L66</f>
        <v>472715</v>
      </c>
      <c r="H53" s="114"/>
      <c r="I53" s="44" t="s">
        <v>44</v>
      </c>
      <c r="J53" s="44"/>
      <c r="K53" s="44"/>
      <c r="L53" s="44"/>
      <c r="M53" s="44"/>
      <c r="N53" s="54"/>
      <c r="O53" s="45"/>
      <c r="P53" s="45"/>
      <c r="Q53" s="45"/>
      <c r="R53" s="45"/>
      <c r="S53" s="45"/>
      <c r="T53" s="45"/>
    </row>
    <row r="54" spans="3:20" s="41" customFormat="1" ht="19.5" customHeight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54"/>
      <c r="N54" s="54"/>
      <c r="O54" s="45"/>
      <c r="P54" s="45"/>
      <c r="Q54" s="45"/>
      <c r="R54" s="45"/>
      <c r="S54" s="45"/>
      <c r="T54" s="45"/>
    </row>
    <row r="55" spans="3:20" ht="19.5" customHeight="1">
      <c r="C55" s="44"/>
      <c r="D55" s="115" t="s">
        <v>28</v>
      </c>
      <c r="E55" s="115"/>
      <c r="F55" s="44" t="s">
        <v>22</v>
      </c>
      <c r="G55" s="110" t="s">
        <v>95</v>
      </c>
      <c r="H55" s="110"/>
      <c r="I55" s="110"/>
      <c r="J55" s="110"/>
      <c r="K55" s="110"/>
      <c r="L55" s="110"/>
      <c r="M55" s="110"/>
      <c r="N55" s="44"/>
      <c r="O55" s="44"/>
      <c r="P55" s="44"/>
      <c r="Q55" s="44"/>
      <c r="R55" s="44"/>
      <c r="S55" s="44"/>
      <c r="T55" s="44"/>
    </row>
    <row r="56" spans="3:20" s="41" customFormat="1" ht="19.5" customHeight="1">
      <c r="C56" s="45"/>
      <c r="D56" s="55"/>
      <c r="E56" s="55"/>
      <c r="F56" s="44" t="s">
        <v>22</v>
      </c>
      <c r="G56" s="56">
        <f>(F58+J58-F60-J60)/F62</f>
        <v>179200</v>
      </c>
      <c r="H56" s="44" t="s">
        <v>44</v>
      </c>
      <c r="I56" s="45"/>
      <c r="J56" s="45"/>
      <c r="K56" s="45"/>
      <c r="L56" s="45"/>
      <c r="M56" s="45"/>
      <c r="N56" s="45"/>
      <c r="O56" s="49"/>
      <c r="P56" s="45"/>
      <c r="Q56" s="45"/>
      <c r="R56" s="45"/>
      <c r="S56" s="45"/>
      <c r="T56" s="45"/>
    </row>
    <row r="57" spans="3:20" s="41" customFormat="1" ht="19.5" customHeight="1">
      <c r="C57" s="45"/>
      <c r="D57" s="55"/>
      <c r="E57" s="55"/>
      <c r="F57" s="45"/>
      <c r="G57" s="45"/>
      <c r="H57" s="45"/>
      <c r="I57" s="45"/>
      <c r="J57" s="45"/>
      <c r="K57" s="45"/>
      <c r="L57" s="45"/>
      <c r="M57" s="45"/>
      <c r="N57" s="45"/>
      <c r="O57" s="49"/>
      <c r="P57" s="45"/>
      <c r="Q57" s="45"/>
      <c r="R57" s="45"/>
      <c r="S57" s="45"/>
      <c r="T57" s="45"/>
    </row>
    <row r="58" spans="3:20" ht="19.5" customHeight="1">
      <c r="C58" s="44"/>
      <c r="D58" s="106" t="s">
        <v>5</v>
      </c>
      <c r="E58" s="118"/>
      <c r="F58" s="116">
        <f>F41</f>
        <v>1000000</v>
      </c>
      <c r="G58" s="117"/>
      <c r="H58" s="44" t="s">
        <v>6</v>
      </c>
      <c r="I58" s="64" t="s">
        <v>7</v>
      </c>
      <c r="J58" s="116">
        <f>J41</f>
        <v>1000</v>
      </c>
      <c r="K58" s="117"/>
      <c r="L58" s="44" t="s">
        <v>6</v>
      </c>
      <c r="M58" s="44"/>
      <c r="N58" s="44"/>
      <c r="O58" s="44"/>
      <c r="P58" s="44"/>
      <c r="Q58" s="44"/>
      <c r="R58" s="44"/>
      <c r="S58" s="44"/>
      <c r="T58" s="44"/>
    </row>
    <row r="59" spans="3:20" ht="19.5" customHeight="1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</row>
    <row r="60" spans="3:20" ht="19.5" customHeight="1">
      <c r="C60" s="44"/>
      <c r="D60" s="109" t="s">
        <v>8</v>
      </c>
      <c r="E60" s="118"/>
      <c r="F60" s="116">
        <f>F43</f>
        <v>100000</v>
      </c>
      <c r="G60" s="117"/>
      <c r="H60" s="44" t="s">
        <v>6</v>
      </c>
      <c r="I60" s="65" t="s">
        <v>41</v>
      </c>
      <c r="J60" s="119">
        <f>I16</f>
        <v>5000</v>
      </c>
      <c r="K60" s="120"/>
      <c r="L60" s="44" t="s">
        <v>6</v>
      </c>
      <c r="M60" s="44"/>
      <c r="N60" s="44"/>
      <c r="O60" s="44"/>
      <c r="P60" s="44"/>
      <c r="Q60" s="44"/>
      <c r="R60" s="44"/>
      <c r="S60" s="44"/>
      <c r="T60" s="44"/>
    </row>
    <row r="61" spans="3:20" ht="19.5" customHeight="1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</row>
    <row r="62" spans="3:20" ht="19.5" customHeight="1">
      <c r="C62" s="44"/>
      <c r="D62" s="106" t="s">
        <v>43</v>
      </c>
      <c r="E62" s="106"/>
      <c r="F62" s="52">
        <f>I12</f>
        <v>5</v>
      </c>
      <c r="G62" s="44" t="s">
        <v>42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</row>
    <row r="63" spans="3:20" ht="19.5" customHeight="1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</row>
    <row r="64" spans="3:20" ht="19.5" customHeight="1">
      <c r="C64" s="44"/>
      <c r="D64" s="109" t="s">
        <v>29</v>
      </c>
      <c r="E64" s="109"/>
      <c r="F64" s="55" t="s">
        <v>22</v>
      </c>
      <c r="G64" s="52">
        <f>I23</f>
        <v>130</v>
      </c>
      <c r="H64" s="44" t="s">
        <v>4</v>
      </c>
      <c r="I64" s="106" t="s">
        <v>60</v>
      </c>
      <c r="J64" s="106"/>
      <c r="K64" s="44" t="s">
        <v>22</v>
      </c>
      <c r="L64" s="113">
        <f>(G64/100)*G56</f>
        <v>232960</v>
      </c>
      <c r="M64" s="114"/>
      <c r="N64" s="44" t="s">
        <v>6</v>
      </c>
      <c r="O64" s="44"/>
      <c r="P64" s="44"/>
      <c r="Q64" s="44"/>
      <c r="R64" s="44"/>
      <c r="S64" s="44"/>
      <c r="T64" s="44"/>
    </row>
    <row r="65" spans="3:20" ht="19.5" customHeight="1">
      <c r="C65" s="44"/>
      <c r="D65" s="44"/>
      <c r="E65" s="44"/>
      <c r="F65" s="55" t="s">
        <v>20</v>
      </c>
      <c r="G65" s="55"/>
      <c r="H65" s="44" t="s">
        <v>20</v>
      </c>
      <c r="I65" s="103" t="s">
        <v>20</v>
      </c>
      <c r="J65" s="103"/>
      <c r="K65" s="44" t="s">
        <v>20</v>
      </c>
      <c r="L65" s="44"/>
      <c r="M65" s="44"/>
      <c r="N65" s="44" t="s">
        <v>20</v>
      </c>
      <c r="O65" s="44"/>
      <c r="P65" s="44"/>
      <c r="Q65" s="44"/>
      <c r="R65" s="44"/>
      <c r="S65" s="44"/>
      <c r="T65" s="44"/>
    </row>
    <row r="66" spans="3:20" ht="19.5" customHeight="1">
      <c r="C66" s="44"/>
      <c r="D66" s="109" t="s">
        <v>30</v>
      </c>
      <c r="E66" s="109"/>
      <c r="F66" s="44" t="s">
        <v>22</v>
      </c>
      <c r="G66" s="52">
        <f>I15</f>
        <v>11</v>
      </c>
      <c r="H66" s="44" t="s">
        <v>4</v>
      </c>
      <c r="I66" s="106" t="s">
        <v>61</v>
      </c>
      <c r="J66" s="106"/>
      <c r="K66" s="44" t="s">
        <v>22</v>
      </c>
      <c r="L66" s="113">
        <f>(G66/100)*G39</f>
        <v>60555</v>
      </c>
      <c r="M66" s="114"/>
      <c r="N66" s="44" t="s">
        <v>6</v>
      </c>
      <c r="O66" s="44"/>
      <c r="P66" s="44"/>
      <c r="Q66" s="44"/>
      <c r="R66" s="44"/>
      <c r="S66" s="44"/>
      <c r="T66" s="44"/>
    </row>
    <row r="67" spans="3:20" ht="19.5" customHeight="1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</row>
    <row r="68" spans="3:20" ht="19.5" customHeight="1">
      <c r="C68" s="44">
        <v>4</v>
      </c>
      <c r="D68" s="110" t="s">
        <v>62</v>
      </c>
      <c r="E68" s="110"/>
      <c r="F68" s="44" t="s">
        <v>22</v>
      </c>
      <c r="G68" s="104" t="s">
        <v>101</v>
      </c>
      <c r="H68" s="104"/>
      <c r="I68" s="104"/>
      <c r="J68" s="104"/>
      <c r="K68" s="104"/>
      <c r="L68" s="104"/>
      <c r="M68" s="48"/>
      <c r="N68" s="48"/>
      <c r="O68" s="48"/>
      <c r="P68" s="48"/>
      <c r="Q68" s="48"/>
      <c r="R68" s="48"/>
      <c r="S68" s="44"/>
      <c r="T68" s="44"/>
    </row>
    <row r="69" spans="1:20" s="42" customFormat="1" ht="19.5" customHeight="1">
      <c r="A69" s="67"/>
      <c r="C69" s="44"/>
      <c r="D69" s="45"/>
      <c r="E69" s="45"/>
      <c r="F69" s="44"/>
      <c r="G69" s="105" t="s">
        <v>102</v>
      </c>
      <c r="H69" s="105"/>
      <c r="I69" s="105"/>
      <c r="J69" s="105"/>
      <c r="K69" s="63"/>
      <c r="L69" s="63"/>
      <c r="M69" s="48"/>
      <c r="N69" s="48"/>
      <c r="O69" s="48"/>
      <c r="P69" s="48"/>
      <c r="Q69" s="48"/>
      <c r="R69" s="48"/>
      <c r="S69" s="44"/>
      <c r="T69" s="44"/>
    </row>
    <row r="70" spans="3:20" ht="19.5" customHeight="1">
      <c r="C70" s="44"/>
      <c r="D70" s="44"/>
      <c r="E70" s="44"/>
      <c r="F70" s="44" t="s">
        <v>22</v>
      </c>
      <c r="G70" s="111">
        <f>L75+L79+L81+L85+L87</f>
        <v>443.9201444444445</v>
      </c>
      <c r="H70" s="112"/>
      <c r="I70" s="108" t="s">
        <v>66</v>
      </c>
      <c r="J70" s="103"/>
      <c r="S70" s="44"/>
      <c r="T70" s="44"/>
    </row>
    <row r="71" spans="3:20" s="41" customFormat="1" ht="19.5" customHeight="1">
      <c r="C71" s="45"/>
      <c r="D71" s="45"/>
      <c r="E71" s="45"/>
      <c r="F71" s="45"/>
      <c r="G71" s="129" t="s">
        <v>98</v>
      </c>
      <c r="H71" s="129"/>
      <c r="I71" s="129"/>
      <c r="J71" s="129"/>
      <c r="K71" s="129"/>
      <c r="L71" s="129"/>
      <c r="M71" s="129"/>
      <c r="N71" s="129"/>
      <c r="O71" s="62"/>
      <c r="P71" s="62"/>
      <c r="Q71" s="62"/>
      <c r="R71" s="62"/>
      <c r="S71" s="45"/>
      <c r="T71" s="45"/>
    </row>
    <row r="72" spans="3:20" s="41" customFormat="1" ht="19.5" customHeight="1">
      <c r="C72" s="45"/>
      <c r="D72" s="45"/>
      <c r="E72" s="45"/>
      <c r="F72" s="45"/>
      <c r="G72" s="57"/>
      <c r="H72" s="55"/>
      <c r="I72" s="5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</row>
    <row r="73" spans="3:19" ht="19.5" customHeight="1">
      <c r="C73" s="44"/>
      <c r="D73" s="109" t="s">
        <v>63</v>
      </c>
      <c r="E73" s="109"/>
      <c r="F73" s="44" t="s">
        <v>22</v>
      </c>
      <c r="G73" s="106" t="s">
        <v>64</v>
      </c>
      <c r="H73" s="106"/>
      <c r="I73" s="106"/>
      <c r="J73" s="106"/>
      <c r="K73" s="44"/>
      <c r="L73" s="44"/>
      <c r="M73" s="44"/>
      <c r="N73" s="44"/>
      <c r="O73" s="44"/>
      <c r="P73" s="44"/>
      <c r="Q73" s="44"/>
      <c r="R73" s="44"/>
      <c r="S73" s="44"/>
    </row>
    <row r="74" spans="3:20" ht="19.5" customHeight="1">
      <c r="C74" s="44"/>
      <c r="D74" s="44"/>
      <c r="E74" s="44"/>
      <c r="F74" s="44" t="s">
        <v>20</v>
      </c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3:20" ht="19.5" customHeight="1">
      <c r="C75" s="44"/>
      <c r="D75" s="44"/>
      <c r="E75" s="44"/>
      <c r="F75" s="44" t="s">
        <v>22</v>
      </c>
      <c r="G75" s="113">
        <f>G53</f>
        <v>472715</v>
      </c>
      <c r="H75" s="112"/>
      <c r="I75" s="58" t="s">
        <v>23</v>
      </c>
      <c r="J75" s="53">
        <f>I13</f>
        <v>1800</v>
      </c>
      <c r="K75" s="44" t="s">
        <v>22</v>
      </c>
      <c r="L75" s="59">
        <f>G75/J75</f>
        <v>262.61944444444447</v>
      </c>
      <c r="M75" s="108" t="s">
        <v>66</v>
      </c>
      <c r="N75" s="103"/>
      <c r="O75" s="44"/>
      <c r="P75" s="44"/>
      <c r="Q75" s="44"/>
      <c r="R75" s="44"/>
      <c r="S75" s="44"/>
      <c r="T75" s="44"/>
    </row>
    <row r="76" spans="3:20" ht="19.5" customHeight="1">
      <c r="C76" s="44"/>
      <c r="D76" s="44"/>
      <c r="E76" s="44"/>
      <c r="F76" s="44" t="s">
        <v>20</v>
      </c>
      <c r="G76" s="44"/>
      <c r="H76" s="44"/>
      <c r="I76" s="44"/>
      <c r="J76" s="44"/>
      <c r="K76" s="44"/>
      <c r="L76" s="44"/>
      <c r="M76" s="107"/>
      <c r="N76" s="107"/>
      <c r="O76" s="44"/>
      <c r="P76" s="44"/>
      <c r="Q76" s="44"/>
      <c r="R76" s="44"/>
      <c r="S76" s="44"/>
      <c r="T76" s="44"/>
    </row>
    <row r="77" spans="3:20" ht="19.5" customHeight="1">
      <c r="C77" s="44"/>
      <c r="D77" s="109" t="s">
        <v>67</v>
      </c>
      <c r="E77" s="109"/>
      <c r="F77" s="44" t="s">
        <v>22</v>
      </c>
      <c r="G77" s="106" t="s">
        <v>69</v>
      </c>
      <c r="H77" s="106"/>
      <c r="I77" s="106"/>
      <c r="J77" s="106"/>
      <c r="K77" s="48"/>
      <c r="L77" s="44"/>
      <c r="M77" s="107"/>
      <c r="N77" s="107"/>
      <c r="O77" s="44"/>
      <c r="P77" s="44"/>
      <c r="Q77" s="44"/>
      <c r="R77" s="44"/>
      <c r="S77" s="44"/>
      <c r="T77" s="44"/>
    </row>
    <row r="78" spans="3:20" ht="19.5" customHeight="1">
      <c r="C78" s="44"/>
      <c r="D78" s="44"/>
      <c r="E78" s="44"/>
      <c r="F78" s="44" t="s">
        <v>20</v>
      </c>
      <c r="G78" s="44"/>
      <c r="H78" s="44"/>
      <c r="I78" s="44"/>
      <c r="J78" s="44"/>
      <c r="K78" s="44"/>
      <c r="L78" s="44"/>
      <c r="M78" s="107"/>
      <c r="N78" s="107"/>
      <c r="O78" s="44"/>
      <c r="P78" s="44"/>
      <c r="Q78" s="44"/>
      <c r="R78" s="44"/>
      <c r="S78" s="44"/>
      <c r="T78" s="44"/>
    </row>
    <row r="79" spans="3:20" ht="19.5" customHeight="1">
      <c r="C79" s="44"/>
      <c r="D79" s="44"/>
      <c r="E79" s="44"/>
      <c r="F79" s="44" t="s">
        <v>22</v>
      </c>
      <c r="G79" s="51">
        <f>G46</f>
        <v>5.450400000000001</v>
      </c>
      <c r="H79" s="44" t="s">
        <v>68</v>
      </c>
      <c r="I79" s="52">
        <f>I19</f>
        <v>30</v>
      </c>
      <c r="J79" s="44"/>
      <c r="K79" s="44" t="s">
        <v>22</v>
      </c>
      <c r="L79" s="59">
        <f>G79*I79</f>
        <v>163.51200000000003</v>
      </c>
      <c r="M79" s="108" t="s">
        <v>66</v>
      </c>
      <c r="N79" s="103"/>
      <c r="O79" s="44"/>
      <c r="P79" s="44"/>
      <c r="Q79" s="44"/>
      <c r="R79" s="44"/>
      <c r="S79" s="44"/>
      <c r="T79" s="44"/>
    </row>
    <row r="80" spans="3:20" ht="19.5" customHeight="1">
      <c r="C80" s="44"/>
      <c r="D80" s="44"/>
      <c r="E80" s="44"/>
      <c r="F80" s="44" t="s">
        <v>20</v>
      </c>
      <c r="G80" s="44"/>
      <c r="H80" s="44"/>
      <c r="I80" s="44"/>
      <c r="J80" s="44"/>
      <c r="K80" s="44"/>
      <c r="L80" s="44"/>
      <c r="M80" s="107" t="s">
        <v>20</v>
      </c>
      <c r="N80" s="107"/>
      <c r="O80" s="44"/>
      <c r="P80" s="44"/>
      <c r="Q80" s="44"/>
      <c r="R80" s="44"/>
      <c r="S80" s="44"/>
      <c r="T80" s="44"/>
    </row>
    <row r="81" spans="3:20" ht="19.5" customHeight="1">
      <c r="C81" s="44"/>
      <c r="D81" s="109" t="s">
        <v>96</v>
      </c>
      <c r="E81" s="109"/>
      <c r="F81" s="44" t="s">
        <v>22</v>
      </c>
      <c r="G81" s="52">
        <f>I20</f>
        <v>10</v>
      </c>
      <c r="H81" s="44" t="s">
        <v>4</v>
      </c>
      <c r="I81" s="106" t="s">
        <v>72</v>
      </c>
      <c r="J81" s="106"/>
      <c r="K81" s="44" t="s">
        <v>22</v>
      </c>
      <c r="L81" s="59">
        <f>L79*(G81/100)</f>
        <v>16.351200000000002</v>
      </c>
      <c r="M81" s="108" t="s">
        <v>66</v>
      </c>
      <c r="N81" s="103"/>
      <c r="O81" s="44"/>
      <c r="P81" s="44"/>
      <c r="Q81" s="44"/>
      <c r="R81" s="44"/>
      <c r="S81" s="44"/>
      <c r="T81" s="44"/>
    </row>
    <row r="82" spans="3:20" ht="19.5" customHeight="1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107"/>
      <c r="N82" s="107"/>
      <c r="O82" s="44"/>
      <c r="P82" s="44"/>
      <c r="Q82" s="44"/>
      <c r="R82" s="44"/>
      <c r="S82" s="44"/>
      <c r="T82" s="44"/>
    </row>
    <row r="83" spans="3:20" ht="19.5" customHeight="1">
      <c r="C83" s="44"/>
      <c r="D83" s="109" t="s">
        <v>73</v>
      </c>
      <c r="E83" s="109"/>
      <c r="F83" s="44" t="s">
        <v>22</v>
      </c>
      <c r="G83" s="106" t="s">
        <v>74</v>
      </c>
      <c r="H83" s="106"/>
      <c r="I83" s="106"/>
      <c r="J83" s="106"/>
      <c r="K83" s="48"/>
      <c r="L83" s="48"/>
      <c r="M83" s="107"/>
      <c r="N83" s="107"/>
      <c r="O83" s="44"/>
      <c r="P83" s="44"/>
      <c r="Q83" s="44"/>
      <c r="R83" s="44"/>
      <c r="S83" s="44"/>
      <c r="T83" s="44"/>
    </row>
    <row r="84" spans="3:20" ht="19.5" customHeight="1">
      <c r="C84" s="44"/>
      <c r="D84" s="44"/>
      <c r="E84" s="44"/>
      <c r="F84" s="44" t="s">
        <v>20</v>
      </c>
      <c r="G84" s="44"/>
      <c r="H84" s="44"/>
      <c r="I84" s="44"/>
      <c r="J84" s="44"/>
      <c r="K84" s="44"/>
      <c r="L84" s="44"/>
      <c r="M84" s="107"/>
      <c r="N84" s="107"/>
      <c r="O84" s="44"/>
      <c r="P84" s="44"/>
      <c r="Q84" s="44"/>
      <c r="R84" s="44"/>
      <c r="S84" s="44"/>
      <c r="T84" s="44"/>
    </row>
    <row r="85" spans="3:20" ht="19.5" customHeight="1">
      <c r="C85" s="44"/>
      <c r="D85" s="44"/>
      <c r="E85" s="44"/>
      <c r="F85" s="44" t="s">
        <v>22</v>
      </c>
      <c r="G85" s="53">
        <f>J60</f>
        <v>5000</v>
      </c>
      <c r="H85" s="58" t="s">
        <v>23</v>
      </c>
      <c r="I85" s="53">
        <f>I17</f>
        <v>4000</v>
      </c>
      <c r="J85" s="44"/>
      <c r="K85" s="44" t="s">
        <v>22</v>
      </c>
      <c r="L85" s="60">
        <f>G85/I85</f>
        <v>1.25</v>
      </c>
      <c r="M85" s="108" t="s">
        <v>66</v>
      </c>
      <c r="N85" s="103"/>
      <c r="O85" s="44"/>
      <c r="P85" s="44"/>
      <c r="Q85" s="44"/>
      <c r="R85" s="44"/>
      <c r="S85" s="44"/>
      <c r="T85" s="44"/>
    </row>
    <row r="86" spans="3:20" ht="19.5" customHeight="1">
      <c r="C86" s="44"/>
      <c r="D86" s="44"/>
      <c r="E86" s="44"/>
      <c r="F86" s="44" t="s">
        <v>20</v>
      </c>
      <c r="G86" s="44"/>
      <c r="H86" s="44"/>
      <c r="I86" s="44"/>
      <c r="J86" s="44"/>
      <c r="K86" s="44" t="s">
        <v>20</v>
      </c>
      <c r="L86" s="44"/>
      <c r="M86" s="107" t="s">
        <v>20</v>
      </c>
      <c r="N86" s="107"/>
      <c r="O86" s="44"/>
      <c r="P86" s="44"/>
      <c r="Q86" s="44"/>
      <c r="R86" s="44"/>
      <c r="S86" s="44"/>
      <c r="T86" s="44"/>
    </row>
    <row r="87" spans="3:20" ht="19.5" customHeight="1">
      <c r="C87" s="44"/>
      <c r="D87" s="109" t="s">
        <v>75</v>
      </c>
      <c r="E87" s="109"/>
      <c r="F87" s="44" t="s">
        <v>22</v>
      </c>
      <c r="G87" s="52">
        <f>I18</f>
        <v>15</v>
      </c>
      <c r="H87" s="44" t="s">
        <v>4</v>
      </c>
      <c r="I87" s="106" t="s">
        <v>76</v>
      </c>
      <c r="J87" s="106"/>
      <c r="K87" s="44" t="s">
        <v>22</v>
      </c>
      <c r="L87" s="59">
        <f>L85*(G87/100)</f>
        <v>0.1875</v>
      </c>
      <c r="M87" s="108" t="s">
        <v>66</v>
      </c>
      <c r="N87" s="103"/>
      <c r="O87" s="44"/>
      <c r="P87" s="44"/>
      <c r="Q87" s="44"/>
      <c r="R87" s="44"/>
      <c r="S87" s="44"/>
      <c r="T87" s="44"/>
    </row>
    <row r="88" spans="3:20" ht="19.5" customHeight="1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103"/>
      <c r="R88" s="103"/>
      <c r="S88" s="103"/>
      <c r="T88" s="44"/>
    </row>
    <row r="89" spans="3:20" ht="19.5" customHeight="1">
      <c r="C89" s="44">
        <v>5</v>
      </c>
      <c r="D89" s="110" t="s">
        <v>82</v>
      </c>
      <c r="E89" s="110"/>
      <c r="F89" s="44" t="s">
        <v>22</v>
      </c>
      <c r="G89" s="110" t="s">
        <v>86</v>
      </c>
      <c r="H89" s="110"/>
      <c r="I89" s="66" t="s">
        <v>23</v>
      </c>
      <c r="J89" s="110" t="s">
        <v>83</v>
      </c>
      <c r="K89" s="110"/>
      <c r="L89" s="110"/>
      <c r="M89" s="44"/>
      <c r="N89" s="44"/>
      <c r="O89" s="44"/>
      <c r="P89" s="44"/>
      <c r="Q89" s="44"/>
      <c r="R89" s="44"/>
      <c r="S89" s="44"/>
      <c r="T89" s="44"/>
    </row>
    <row r="90" spans="3:20" ht="19.5" customHeight="1">
      <c r="C90" s="44"/>
      <c r="D90" s="44"/>
      <c r="E90" s="44"/>
      <c r="F90" s="44" t="s">
        <v>22</v>
      </c>
      <c r="G90" s="59">
        <f>G70</f>
        <v>443.9201444444445</v>
      </c>
      <c r="H90" s="58" t="s">
        <v>23</v>
      </c>
      <c r="I90" s="53">
        <f>I26</f>
        <v>200</v>
      </c>
      <c r="J90" s="44" t="s">
        <v>22</v>
      </c>
      <c r="K90" s="61">
        <f>G90/I90</f>
        <v>2.2196007222222223</v>
      </c>
      <c r="L90" s="108" t="s">
        <v>84</v>
      </c>
      <c r="M90" s="103"/>
      <c r="N90" s="44"/>
      <c r="O90" s="44"/>
      <c r="P90" s="44"/>
      <c r="Q90" s="44"/>
      <c r="R90" s="44"/>
      <c r="S90" s="44"/>
      <c r="T90" s="44"/>
    </row>
    <row r="91" spans="3:20" ht="19.5" customHeight="1">
      <c r="C91" s="44"/>
      <c r="D91" s="44"/>
      <c r="E91" s="44"/>
      <c r="F91" s="44" t="s">
        <v>20</v>
      </c>
      <c r="G91" s="44"/>
      <c r="H91" s="44"/>
      <c r="I91" s="58" t="s">
        <v>20</v>
      </c>
      <c r="J91" s="44"/>
      <c r="K91" s="44"/>
      <c r="L91" s="44"/>
      <c r="M91" s="44"/>
      <c r="N91" s="44" t="s">
        <v>20</v>
      </c>
      <c r="O91" s="44"/>
      <c r="P91" s="44"/>
      <c r="Q91" s="44"/>
      <c r="R91" s="44"/>
      <c r="S91" s="44"/>
      <c r="T91" s="44"/>
    </row>
    <row r="92" spans="3:20" ht="19.5" customHeight="1">
      <c r="C92" s="44">
        <v>6</v>
      </c>
      <c r="D92" s="110" t="s">
        <v>85</v>
      </c>
      <c r="E92" s="110"/>
      <c r="F92" s="44" t="s">
        <v>22</v>
      </c>
      <c r="G92" s="110" t="s">
        <v>87</v>
      </c>
      <c r="H92" s="110"/>
      <c r="I92" s="66" t="s">
        <v>23</v>
      </c>
      <c r="J92" s="110" t="s">
        <v>83</v>
      </c>
      <c r="K92" s="110"/>
      <c r="L92" s="110"/>
      <c r="M92" s="103" t="s">
        <v>20</v>
      </c>
      <c r="N92" s="103"/>
      <c r="O92" s="44"/>
      <c r="P92" s="44"/>
      <c r="Q92" s="44"/>
      <c r="R92" s="44"/>
      <c r="S92" s="44"/>
      <c r="T92" s="44"/>
    </row>
    <row r="93" spans="3:20" ht="19.5" customHeight="1">
      <c r="C93" s="44"/>
      <c r="D93" s="44"/>
      <c r="E93" s="44"/>
      <c r="F93" s="44" t="s">
        <v>22</v>
      </c>
      <c r="G93" s="52">
        <f>I30</f>
        <v>100</v>
      </c>
      <c r="H93" s="58" t="s">
        <v>23</v>
      </c>
      <c r="I93" s="53">
        <f>I26</f>
        <v>200</v>
      </c>
      <c r="J93" s="44" t="s">
        <v>22</v>
      </c>
      <c r="K93" s="61">
        <f>G93/I93</f>
        <v>0.5</v>
      </c>
      <c r="L93" s="108" t="s">
        <v>84</v>
      </c>
      <c r="M93" s="103"/>
      <c r="N93" s="44"/>
      <c r="O93" s="44"/>
      <c r="P93" s="44"/>
      <c r="Q93" s="44"/>
      <c r="R93" s="44"/>
      <c r="S93" s="44"/>
      <c r="T93" s="44"/>
    </row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</sheetData>
  <sheetProtection/>
  <mergeCells count="130">
    <mergeCell ref="D89:E89"/>
    <mergeCell ref="C5:L5"/>
    <mergeCell ref="C25:L25"/>
    <mergeCell ref="D26:H26"/>
    <mergeCell ref="F43:G43"/>
    <mergeCell ref="D92:E92"/>
    <mergeCell ref="D41:E41"/>
    <mergeCell ref="D58:E58"/>
    <mergeCell ref="D62:E62"/>
    <mergeCell ref="G71:N71"/>
    <mergeCell ref="C2:L2"/>
    <mergeCell ref="C3:L3"/>
    <mergeCell ref="C4:L4"/>
    <mergeCell ref="C6:L6"/>
    <mergeCell ref="D27:H27"/>
    <mergeCell ref="D7:E7"/>
    <mergeCell ref="D8:H8"/>
    <mergeCell ref="D9:H9"/>
    <mergeCell ref="D13:H13"/>
    <mergeCell ref="D14:H14"/>
    <mergeCell ref="Q8:S8"/>
    <mergeCell ref="D10:H10"/>
    <mergeCell ref="M9:P9"/>
    <mergeCell ref="D43:E43"/>
    <mergeCell ref="J41:K41"/>
    <mergeCell ref="F41:G41"/>
    <mergeCell ref="D23:H23"/>
    <mergeCell ref="D28:H28"/>
    <mergeCell ref="D29:H29"/>
    <mergeCell ref="D30:H30"/>
    <mergeCell ref="M8:P8"/>
    <mergeCell ref="Q9:S9"/>
    <mergeCell ref="D11:H11"/>
    <mergeCell ref="M10:P10"/>
    <mergeCell ref="Q10:S10"/>
    <mergeCell ref="D12:H12"/>
    <mergeCell ref="M11:P11"/>
    <mergeCell ref="Q11:S11"/>
    <mergeCell ref="M12:P12"/>
    <mergeCell ref="Q12:S12"/>
    <mergeCell ref="M13:P13"/>
    <mergeCell ref="Q13:S13"/>
    <mergeCell ref="D15:H15"/>
    <mergeCell ref="M14:P14"/>
    <mergeCell ref="Q14:S14"/>
    <mergeCell ref="D16:H16"/>
    <mergeCell ref="M15:P15"/>
    <mergeCell ref="Q15:S15"/>
    <mergeCell ref="D17:H17"/>
    <mergeCell ref="M16:P16"/>
    <mergeCell ref="Q16:S16"/>
    <mergeCell ref="D18:H18"/>
    <mergeCell ref="M17:P17"/>
    <mergeCell ref="Q17:S17"/>
    <mergeCell ref="D22:H22"/>
    <mergeCell ref="J22:K22"/>
    <mergeCell ref="D19:H19"/>
    <mergeCell ref="M18:P18"/>
    <mergeCell ref="Q18:S18"/>
    <mergeCell ref="D20:H20"/>
    <mergeCell ref="M19:P19"/>
    <mergeCell ref="Q19:S19"/>
    <mergeCell ref="D38:E38"/>
    <mergeCell ref="G38:K38"/>
    <mergeCell ref="G39:H39"/>
    <mergeCell ref="M6:S6"/>
    <mergeCell ref="D45:E45"/>
    <mergeCell ref="G45:M45"/>
    <mergeCell ref="D21:H21"/>
    <mergeCell ref="J21:K21"/>
    <mergeCell ref="M20:P20"/>
    <mergeCell ref="Q20:S20"/>
    <mergeCell ref="I46:K46"/>
    <mergeCell ref="D48:E48"/>
    <mergeCell ref="G48:H48"/>
    <mergeCell ref="D50:E50"/>
    <mergeCell ref="D52:E52"/>
    <mergeCell ref="G52:K52"/>
    <mergeCell ref="G53:H53"/>
    <mergeCell ref="D55:E55"/>
    <mergeCell ref="G55:M55"/>
    <mergeCell ref="F58:G58"/>
    <mergeCell ref="J58:K58"/>
    <mergeCell ref="D60:E60"/>
    <mergeCell ref="F60:G60"/>
    <mergeCell ref="J60:K60"/>
    <mergeCell ref="D64:E64"/>
    <mergeCell ref="I64:J64"/>
    <mergeCell ref="L64:M64"/>
    <mergeCell ref="I65:J65"/>
    <mergeCell ref="D66:E66"/>
    <mergeCell ref="I66:J66"/>
    <mergeCell ref="L66:M66"/>
    <mergeCell ref="D77:E77"/>
    <mergeCell ref="M77:N77"/>
    <mergeCell ref="M78:N78"/>
    <mergeCell ref="D68:E68"/>
    <mergeCell ref="G70:H70"/>
    <mergeCell ref="I70:J70"/>
    <mergeCell ref="D73:E73"/>
    <mergeCell ref="G75:H75"/>
    <mergeCell ref="D83:E83"/>
    <mergeCell ref="M83:N83"/>
    <mergeCell ref="M84:N84"/>
    <mergeCell ref="M85:N85"/>
    <mergeCell ref="M86:N86"/>
    <mergeCell ref="M79:N79"/>
    <mergeCell ref="M80:N80"/>
    <mergeCell ref="D81:E81"/>
    <mergeCell ref="I81:J81"/>
    <mergeCell ref="M81:N81"/>
    <mergeCell ref="D87:E87"/>
    <mergeCell ref="I87:J87"/>
    <mergeCell ref="M87:N87"/>
    <mergeCell ref="L93:M93"/>
    <mergeCell ref="Q88:S88"/>
    <mergeCell ref="G89:H89"/>
    <mergeCell ref="J89:L89"/>
    <mergeCell ref="L90:M90"/>
    <mergeCell ref="G92:H92"/>
    <mergeCell ref="J92:L92"/>
    <mergeCell ref="M92:N92"/>
    <mergeCell ref="G68:L68"/>
    <mergeCell ref="G69:J69"/>
    <mergeCell ref="G73:J73"/>
    <mergeCell ref="G77:J77"/>
    <mergeCell ref="G83:J83"/>
    <mergeCell ref="M82:N82"/>
    <mergeCell ref="M75:N75"/>
    <mergeCell ref="M76:N76"/>
  </mergeCells>
  <printOptions/>
  <pageMargins left="0.7" right="0.7" top="0.75" bottom="0.75" header="0.3" footer="0.3"/>
  <pageSetup horizontalDpi="600" verticalDpi="600" orientation="portrait" paperSize="9" scale="37" r:id="rId1"/>
  <rowBreaks count="1" manualBreakCount="1">
    <brk id="35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user</cp:lastModifiedBy>
  <dcterms:created xsi:type="dcterms:W3CDTF">2011-01-27T03:53:54Z</dcterms:created>
  <dcterms:modified xsi:type="dcterms:W3CDTF">2016-02-13T02:48:50Z</dcterms:modified>
  <cp:category/>
  <cp:version/>
  <cp:contentType/>
  <cp:contentStatus/>
</cp:coreProperties>
</file>